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ignado" sheetId="1" r:id="rId4"/>
    <sheet state="visible" name="Convenio 2025" sheetId="2" r:id="rId5"/>
    <sheet state="visible" name="Convenio 2024" sheetId="3" r:id="rId6"/>
    <sheet state="visible" name="Convenio 2023" sheetId="4" r:id="rId7"/>
    <sheet state="visible" name="Convenio 2022" sheetId="5" r:id="rId8"/>
  </sheets>
  <definedNames/>
  <calcPr/>
  <extLst>
    <ext uri="GoogleSheetsCustomDataVersion2">
      <go:sheetsCustomData xmlns:go="http://customooxmlschemas.google.com/" r:id="rId9" roundtripDataChecksum="Ig2YwWS+BVXpu+r03/VugFIsy7I1DNwwB48xcNQydmk="/>
    </ext>
  </extLst>
</workbook>
</file>

<file path=xl/sharedStrings.xml><?xml version="1.0" encoding="utf-8"?>
<sst xmlns="http://schemas.openxmlformats.org/spreadsheetml/2006/main" count="269" uniqueCount="89">
  <si>
    <t>Presupuesto asignado y modificaciones</t>
  </si>
  <si>
    <t>Fecha de actualización: 13 de julio del de 2026</t>
  </si>
  <si>
    <t>Año</t>
  </si>
  <si>
    <t>Tipo</t>
  </si>
  <si>
    <t>Área</t>
  </si>
  <si>
    <t>Partida</t>
  </si>
  <si>
    <t>Capítulo</t>
  </si>
  <si>
    <t>Programa</t>
  </si>
  <si>
    <t>Subtítulo</t>
  </si>
  <si>
    <t>Item</t>
  </si>
  <si>
    <t>Asignación</t>
  </si>
  <si>
    <t>Subasignación</t>
  </si>
  <si>
    <t>Otras clasificaciones</t>
  </si>
  <si>
    <t>Nombre clasificación</t>
  </si>
  <si>
    <t>Presupuesto inicial (Miles)</t>
  </si>
  <si>
    <t>Número de modificación</t>
  </si>
  <si>
    <t>Fecha de modificación</t>
  </si>
  <si>
    <t>Enlace modificación</t>
  </si>
  <si>
    <t xml:space="preserve">Valor modificación (miles) </t>
  </si>
  <si>
    <t>INGRESO</t>
  </si>
  <si>
    <t>Fundación Imagen de Chile</t>
  </si>
  <si>
    <t>No aplica</t>
  </si>
  <si>
    <t>Transferencias corrientes al sector privado</t>
  </si>
  <si>
    <t>Enlace</t>
  </si>
  <si>
    <t>Presupuesto Asignado e Informes de Ejecución Presupuestaria</t>
  </si>
  <si>
    <t>Fecha de actualización: 15 de abril de 2026</t>
  </si>
  <si>
    <t>A continuación, se presenta el informe de ejecución presupuestaria para el Convenio de Transferencias año 2025 de Fundación Imagen de Chile con ProChile.</t>
  </si>
  <si>
    <t xml:space="preserve">Este Convenio tiene fecha de inicio el 26 de marzo de 2025 y termina el 31 marzo de 2026. </t>
  </si>
  <si>
    <t>Ley 21.722 de Presupuestos del Sector Público para el año 2025</t>
  </si>
  <si>
    <t>PARTIDA</t>
  </si>
  <si>
    <t>MINISTERIO DE RELACIONES EXTERIORES</t>
  </si>
  <si>
    <t>CAPÍTULO</t>
  </si>
  <si>
    <t>PROGRAMA</t>
  </si>
  <si>
    <t>Denominaciones</t>
  </si>
  <si>
    <t>Moneda Nacional Miles de $</t>
  </si>
  <si>
    <r>
      <rPr>
        <rFont val="Calibri"/>
        <b/>
        <color theme="1"/>
        <sz val="11.0"/>
      </rPr>
      <t>PRESUPUESTO 2025</t>
    </r>
    <r>
      <rPr>
        <rFont val="Calibri"/>
        <color theme="1"/>
        <sz val="11.0"/>
      </rPr>
      <t xml:space="preserve">
Moneda Nacional - Miles de Pesos - Monto Devengado</t>
    </r>
  </si>
  <si>
    <r>
      <rPr>
        <rFont val="Calibri"/>
        <color theme="1"/>
        <sz val="11.0"/>
      </rPr>
      <t xml:space="preserve">INFORME DE EJECUCIÓN </t>
    </r>
    <r>
      <rPr>
        <rFont val="Calibri"/>
        <b/>
        <color theme="1"/>
        <sz val="11.0"/>
        <u/>
      </rPr>
      <t xml:space="preserve">MARZO DE 2026
</t>
    </r>
    <r>
      <rPr>
        <rFont val="Calibri"/>
        <color theme="1"/>
        <sz val="11.0"/>
      </rPr>
      <t>Moneda Nacional - Miles de Pesos - Monto Devengado</t>
    </r>
  </si>
  <si>
    <t>Clasificación presupuestaria</t>
  </si>
  <si>
    <t>Presupuesto inicial</t>
  </si>
  <si>
    <t>Modificaciones</t>
  </si>
  <si>
    <t>Presupuesto Final</t>
  </si>
  <si>
    <t>Res 12 ProChile</t>
  </si>
  <si>
    <t>Presupuesto Vigente</t>
  </si>
  <si>
    <t>Ejecución  
Marzo-Marzo</t>
  </si>
  <si>
    <t>%
Ejec</t>
  </si>
  <si>
    <t>Enlace a Modificaciones</t>
  </si>
  <si>
    <t>INGRESOS</t>
  </si>
  <si>
    <t>1.1</t>
  </si>
  <si>
    <t>TRANSFERENCIAS CORRIENTES</t>
  </si>
  <si>
    <t>1.2</t>
  </si>
  <si>
    <t>OTROS INGRESOS CORRIENTES</t>
  </si>
  <si>
    <t>GASTOS</t>
  </si>
  <si>
    <t>2.1</t>
  </si>
  <si>
    <t>GASTOS EN PERSONAL</t>
  </si>
  <si>
    <t>2.2</t>
  </si>
  <si>
    <t>BIENES Y SERVICIOS DE CONSUMO</t>
  </si>
  <si>
    <t>2.3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</si>
  <si>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</si>
  <si>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</si>
  <si>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</si>
  <si>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</si>
  <si>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</si>
  <si>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</si>
  <si>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</si>
  <si>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 xml:space="preserve">Nota: Fundación Imagen de Chile ejecuta su presupuesto anual desde el 26 de marzo de 2025 al 31 de marzo del año siguiente.  </t>
  </si>
  <si>
    <t>Fecha de actualización: 14 de mayo de 2025</t>
  </si>
  <si>
    <t xml:space="preserve">Este Convenio tiene fecha de inicio en el mes de abril y termina en marzo de 2025. </t>
  </si>
  <si>
    <t>Ley 21.722 de Presupuestos del Sector Público para el año 2024</t>
  </si>
  <si>
    <r>
      <rPr>
        <rFont val="Calibri"/>
        <b/>
        <color theme="1"/>
        <sz val="11.0"/>
      </rPr>
      <t>PRESUPUESTO 2024</t>
    </r>
    <r>
      <rPr>
        <rFont val="Calibri"/>
        <color theme="1"/>
        <sz val="11.0"/>
      </rPr>
      <t xml:space="preserve">
Moneda Nacional - Miles de Pesos - Monto Devengado
</t>
    </r>
  </si>
  <si>
    <r>
      <rPr>
        <rFont val="Calibri"/>
        <color theme="1"/>
        <sz val="11.0"/>
      </rPr>
      <t xml:space="preserve">INFORME DE EJECUCIÓN </t>
    </r>
    <r>
      <rPr>
        <rFont val="Calibri"/>
        <b/>
        <color theme="1"/>
        <sz val="11.0"/>
        <u/>
      </rPr>
      <t xml:space="preserve">ABRIL DE 2025
</t>
    </r>
    <r>
      <rPr>
        <rFont val="Calibri"/>
        <color theme="1"/>
        <sz val="11.0"/>
      </rPr>
      <t>Moneda Nacional - Miles de Pesos - Monto Devengado</t>
    </r>
  </si>
  <si>
    <t>Decreto N° 1196</t>
  </si>
  <si>
    <t>Ejecución  
Mayo - Marzo</t>
  </si>
  <si>
    <t xml:space="preserve">Nota: Fundación Imagen de Chile ejecuta su presupuesto anual desde mayo a marzo del año siguiente.  </t>
  </si>
  <si>
    <t>Fecha de actualización: 12 de julio de 2024</t>
  </si>
  <si>
    <t>A continuación, se presenta el informe de ejecución presupuestaria para el Convenio de Transferencias año 2023 de Fundación Imagen de Chile con ProChile.</t>
  </si>
  <si>
    <t xml:space="preserve">Este Convenio tiene fecha de inicio en el mes de abril y termina en marzo de 2024. </t>
  </si>
  <si>
    <t>Ley 21.640 de Presupuestos del Sector Público para el año 2024</t>
  </si>
  <si>
    <r>
      <rPr>
        <rFont val="Calibri"/>
        <b/>
        <color theme="1"/>
        <sz val="11.0"/>
      </rPr>
      <t>PRESUPUESTO 2023</t>
    </r>
    <r>
      <rPr>
        <rFont val="Calibri"/>
        <color theme="1"/>
        <sz val="11.0"/>
      </rPr>
      <t xml:space="preserve">
Moneda Nacional - Miles de Pesos - Monto Devengado
</t>
    </r>
  </si>
  <si>
    <r>
      <rPr>
        <rFont val="Calibri"/>
        <color theme="1"/>
        <sz val="11.0"/>
      </rPr>
      <t xml:space="preserve">INFORME DE EJECUCIÓN </t>
    </r>
    <r>
      <rPr>
        <rFont val="Calibri"/>
        <b/>
        <color theme="1"/>
        <sz val="11.0"/>
        <u/>
      </rPr>
      <t xml:space="preserve">MARZO DE 2024
</t>
    </r>
    <r>
      <rPr>
        <rFont val="Calibri"/>
        <color theme="1"/>
        <sz val="11.0"/>
      </rPr>
      <t>Moneda Nacional - Miles de Pesos - Monto Devengado</t>
    </r>
  </si>
  <si>
    <t xml:space="preserve">Decreto N° </t>
  </si>
  <si>
    <t>Ejecución  
Abril - Marzo</t>
  </si>
  <si>
    <t xml:space="preserve">Nota: Fundación Imagen de Chile ejecuta su presupuesto anual desde abril a marzo del año siguiente.  </t>
  </si>
  <si>
    <t>Fecha de actualización: 1 de mayo de 2023</t>
  </si>
  <si>
    <t>A continuación, se presenta el informe de ejecución presupuestaria para el Convenio de Transferencias año 2022 de Fundación Imagen de Chile con ProChile.</t>
  </si>
  <si>
    <t xml:space="preserve">Este Convenio tiene fecha de inicio en el mes de abril y termina en marzo de 2023. </t>
  </si>
  <si>
    <t>Ley 21.395 de Presupuestos del Sector Público para el año 2022</t>
  </si>
  <si>
    <r>
      <rPr>
        <rFont val="Calibri"/>
        <b/>
        <color rgb="FF000000"/>
        <sz val="11.0"/>
      </rPr>
      <t>PRESUPUESTO 2022</t>
    </r>
    <r>
      <rPr>
        <rFont val="Calibri"/>
        <color theme="1"/>
        <sz val="11.0"/>
      </rPr>
      <t xml:space="preserve">
Moneda Nacional - Miles de Pesos - Monto Devengado
</t>
    </r>
  </si>
  <si>
    <r>
      <rPr>
        <rFont val="Calibri"/>
        <color theme="1"/>
        <sz val="11.0"/>
      </rPr>
      <t>INFORME DE EJECUCIÓN</t>
    </r>
    <r>
      <rPr>
        <rFont val="Calibri"/>
        <b/>
        <color theme="1"/>
        <sz val="11.0"/>
        <u/>
      </rPr>
      <t xml:space="preserve"> MARZO DE 2023
</t>
    </r>
    <r>
      <rPr>
        <rFont val="Calibri"/>
        <color theme="1"/>
        <sz val="11.0"/>
      </rPr>
      <t>Moneda Nacional - Miles de Pesos - Monto Devengado</t>
    </r>
  </si>
  <si>
    <r>
      <rPr>
        <rFont val="Calibri"/>
        <color rgb="FF333333"/>
        <sz val="8.0"/>
      </rPr>
      <t xml:space="preserve">Ejecución  
Abril - </t>
    </r>
    <r>
      <rPr>
        <rFont val="Calibri"/>
        <b/>
        <color rgb="FF333333"/>
        <sz val="8.0"/>
      </rPr>
      <t>Marzo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</si>
</sst>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5">
    <font>
      <sz val="11.0"/>
      <color theme="1"/>
      <name val="Calibri"/>
      <scheme val="minor"/>
    </font>
    <font>
      <sz val="11.0"/>
      <color theme="1"/>
      <name val="Calibri"/>
    </font>
    <font>
      <color theme="1"/>
      <name val="Calibri"/>
    </font>
    <font>
      <b/>
      <sz val="17.0"/>
      <color rgb="FFFFFFFF"/>
      <name val="Calibri"/>
    </font>
    <font/>
    <font>
      <b/>
      <sz val="11.0"/>
      <color rgb="FFFFFFFF"/>
      <name val="Calibri"/>
    </font>
    <font>
      <b/>
      <color rgb="FFFFFFFF"/>
      <name val="Calibri"/>
    </font>
    <font>
      <u/>
      <sz val="11.0"/>
      <color rgb="FF0000FF"/>
      <name val="Calibri"/>
    </font>
    <font>
      <b/>
      <sz val="10.0"/>
      <color rgb="FFFFFFFF"/>
      <name val="Calibri"/>
    </font>
    <font>
      <sz val="8.0"/>
      <color rgb="FF333333"/>
      <name val="Calibri"/>
    </font>
    <font>
      <sz val="10.0"/>
      <color rgb="FF003366"/>
      <name val="Calibri"/>
    </font>
    <font>
      <b/>
      <sz val="8.0"/>
      <color rgb="FF333333"/>
      <name val="Calibri"/>
    </font>
    <font>
      <u/>
      <sz val="8.0"/>
      <color rgb="FF0000FF"/>
      <name val="Calibri"/>
    </font>
    <font>
      <sz val="7.0"/>
      <color rgb="FF333333"/>
      <name val="Calibri"/>
    </font>
    <font>
      <u/>
      <sz val="8.0"/>
      <color rgb="FF333333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</fills>
  <borders count="28">
    <border/>
    <border>
      <left/>
      <top/>
    </border>
    <border>
      <top/>
    </border>
    <border>
      <left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vertical="center"/>
    </xf>
    <xf borderId="1" fillId="2" fontId="3" numFmtId="0" xfId="0" applyAlignment="1" applyBorder="1" applyFill="1" applyFont="1">
      <alignment horizontal="center" shrinkToFit="0" vertical="center" wrapText="0"/>
    </xf>
    <xf borderId="2" fillId="0" fontId="4" numFmtId="0" xfId="0" applyBorder="1" applyFont="1"/>
    <xf borderId="3" fillId="0" fontId="4" numFmtId="0" xfId="0" applyBorder="1" applyFont="1"/>
    <xf borderId="0" fillId="0" fontId="1" numFmtId="0" xfId="0" applyAlignment="1" applyFont="1">
      <alignment readingOrder="0" shrinkToFit="0" vertical="center" wrapText="0"/>
    </xf>
    <xf borderId="4" fillId="2" fontId="5" numFmtId="0" xfId="0" applyAlignment="1" applyBorder="1" applyFont="1">
      <alignment shrinkToFit="0" vertical="center" wrapText="0"/>
    </xf>
    <xf borderId="4" fillId="2" fontId="5" numFmtId="0" xfId="0" applyAlignment="1" applyBorder="1" applyFont="1">
      <alignment shrinkToFit="0" vertical="center" wrapText="1"/>
    </xf>
    <xf borderId="4" fillId="2" fontId="6" numFmtId="0" xfId="0" applyAlignment="1" applyBorder="1" applyFont="1">
      <alignment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4" fillId="0" fontId="2" numFmtId="3" xfId="0" applyAlignment="1" applyBorder="1" applyFont="1" applyNumberFormat="1">
      <alignment horizontal="center" shrinkToFit="0" vertical="center" wrapText="1"/>
    </xf>
    <xf borderId="4" fillId="0" fontId="1" numFmtId="164" xfId="0" applyAlignment="1" applyBorder="1" applyFont="1" applyNumberFormat="1">
      <alignment horizontal="center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4" fillId="0" fontId="1" numFmtId="3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0" fillId="0" fontId="2" numFmtId="3" xfId="0" applyAlignment="1" applyFont="1" applyNumberFormat="1">
      <alignment shrinkToFit="0" vertical="center" wrapText="1"/>
    </xf>
    <xf borderId="0" fillId="0" fontId="3" numFmtId="0" xfId="0" applyAlignment="1" applyFont="1">
      <alignment shrinkToFit="0" vertical="center" wrapText="0"/>
    </xf>
    <xf borderId="5" fillId="2" fontId="8" numFmtId="0" xfId="0" applyAlignment="1" applyBorder="1" applyFont="1">
      <alignment horizontal="center" shrinkToFit="0" vertical="center" wrapText="1"/>
    </xf>
    <xf borderId="6" fillId="0" fontId="4" numFmtId="0" xfId="0" applyBorder="1" applyFont="1"/>
    <xf borderId="7" fillId="0" fontId="4" numFmtId="0" xfId="0" applyBorder="1" applyFont="1"/>
    <xf borderId="8" fillId="0" fontId="9" numFmtId="0" xfId="0" applyAlignment="1" applyBorder="1" applyFont="1">
      <alignment shrinkToFit="0" vertical="center" wrapText="1"/>
    </xf>
    <xf borderId="9" fillId="0" fontId="4" numFmtId="0" xfId="0" applyBorder="1" applyFont="1"/>
    <xf borderId="4" fillId="0" fontId="9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shrinkToFit="0" vertical="center" wrapText="1"/>
    </xf>
    <xf borderId="0" fillId="0" fontId="9" numFmtId="0" xfId="0" applyAlignment="1" applyFont="1">
      <alignment shrinkToFit="0" vertical="center" wrapText="1"/>
    </xf>
    <xf borderId="8" fillId="0" fontId="11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8" fillId="0" fontId="9" numFmtId="0" xfId="0" applyAlignment="1" applyBorder="1" applyFont="1">
      <alignment horizontal="center" shrinkToFit="0" vertical="center" wrapText="1"/>
    </xf>
    <xf borderId="4" fillId="0" fontId="9" numFmtId="3" xfId="0" applyAlignment="1" applyBorder="1" applyFont="1" applyNumberFormat="1">
      <alignment horizontal="center" shrinkToFit="0" vertical="center" wrapText="1"/>
    </xf>
    <xf borderId="10" fillId="0" fontId="1" numFmtId="0" xfId="0" applyAlignment="1" applyBorder="1" applyFont="1">
      <alignment horizontal="center" shrinkToFit="0" vertical="center" wrapText="1"/>
    </xf>
    <xf borderId="11" fillId="0" fontId="4" numFmtId="0" xfId="0" applyBorder="1" applyFont="1"/>
    <xf borderId="12" fillId="0" fontId="4" numFmtId="0" xfId="0" applyBorder="1" applyFont="1"/>
    <xf borderId="13" fillId="3" fontId="9" numFmtId="0" xfId="0" applyAlignment="1" applyBorder="1" applyFill="1" applyFont="1">
      <alignment horizontal="center" shrinkToFit="0" vertical="center" wrapText="1"/>
    </xf>
    <xf borderId="14" fillId="3" fontId="9" numFmtId="0" xfId="0" applyAlignment="1" applyBorder="1" applyFont="1">
      <alignment horizontal="center" shrinkToFit="0" vertical="center" wrapText="1"/>
    </xf>
    <xf borderId="15" fillId="3" fontId="9" numFmtId="0" xfId="0" applyAlignment="1" applyBorder="1" applyFont="1">
      <alignment horizontal="center" shrinkToFit="0" vertical="center" wrapText="1"/>
    </xf>
    <xf borderId="16" fillId="3" fontId="9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shrinkToFit="0" vertical="center" wrapText="0"/>
    </xf>
    <xf borderId="0" fillId="0" fontId="1" numFmtId="0" xfId="0" applyAlignment="1" applyFont="1">
      <alignment horizontal="center" shrinkToFit="0" vertical="center" wrapText="1"/>
    </xf>
    <xf borderId="17" fillId="0" fontId="4" numFmtId="0" xfId="0" applyBorder="1" applyFont="1"/>
    <xf borderId="18" fillId="0" fontId="4" numFmtId="0" xfId="0" applyBorder="1" applyFont="1"/>
    <xf borderId="4" fillId="3" fontId="9" numFmtId="0" xfId="0" applyAlignment="1" applyBorder="1" applyFont="1">
      <alignment horizontal="center" shrinkToFit="0" vertical="center" wrapText="1"/>
    </xf>
    <xf borderId="19" fillId="0" fontId="4" numFmtId="0" xfId="0" applyBorder="1" applyFont="1"/>
    <xf borderId="4" fillId="3" fontId="9" numFmtId="165" xfId="0" applyAlignment="1" applyBorder="1" applyFont="1" applyNumberFormat="1">
      <alignment horizontal="center" shrinkToFit="0" vertical="center" wrapText="1"/>
    </xf>
    <xf borderId="20" fillId="0" fontId="4" numFmtId="0" xfId="0" applyBorder="1" applyFont="1"/>
    <xf borderId="21" fillId="0" fontId="4" numFmtId="0" xfId="0" applyBorder="1" applyFont="1"/>
    <xf borderId="4" fillId="3" fontId="12" numFmtId="0" xfId="0" applyAlignment="1" applyBorder="1" applyFont="1">
      <alignment horizontal="center" shrinkToFit="0" vertical="center" wrapText="1"/>
    </xf>
    <xf borderId="22" fillId="0" fontId="4" numFmtId="0" xfId="0" applyBorder="1" applyFont="1"/>
    <xf borderId="23" fillId="0" fontId="11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left" shrinkToFit="0" vertical="center" wrapText="1"/>
    </xf>
    <xf borderId="4" fillId="0" fontId="11" numFmtId="3" xfId="0" applyAlignment="1" applyBorder="1" applyFont="1" applyNumberFormat="1">
      <alignment horizontal="right" shrinkToFit="0" vertical="center" wrapText="1"/>
    </xf>
    <xf borderId="24" fillId="0" fontId="11" numFmtId="3" xfId="0" applyAlignment="1" applyBorder="1" applyFont="1" applyNumberFormat="1">
      <alignment shrinkToFit="0" vertical="center" wrapText="1"/>
    </xf>
    <xf borderId="0" fillId="0" fontId="11" numFmtId="3" xfId="0" applyAlignment="1" applyFont="1" applyNumberFormat="1">
      <alignment horizontal="center" shrinkToFit="0" vertical="center" wrapText="1"/>
    </xf>
    <xf borderId="4" fillId="0" fontId="11" numFmtId="3" xfId="0" applyAlignment="1" applyBorder="1" applyFont="1" applyNumberFormat="1">
      <alignment shrinkToFit="0" vertical="center" wrapText="1"/>
    </xf>
    <xf borderId="24" fillId="0" fontId="11" numFmtId="9" xfId="0" applyAlignment="1" applyBorder="1" applyFont="1" applyNumberFormat="1">
      <alignment shrinkToFit="0" vertical="center" wrapText="1"/>
    </xf>
    <xf borderId="0" fillId="0" fontId="11" numFmtId="3" xfId="0" applyAlignment="1" applyFont="1" applyNumberFormat="1">
      <alignment shrinkToFit="0" vertical="center" wrapText="1"/>
    </xf>
    <xf borderId="23" fillId="0" fontId="9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horizontal="left" shrinkToFit="0" vertical="center" wrapText="1"/>
    </xf>
    <xf borderId="4" fillId="0" fontId="9" numFmtId="3" xfId="0" applyAlignment="1" applyBorder="1" applyFont="1" applyNumberFormat="1">
      <alignment horizontal="right" shrinkToFit="0" vertical="center" wrapText="1"/>
    </xf>
    <xf borderId="24" fillId="0" fontId="9" numFmtId="3" xfId="0" applyAlignment="1" applyBorder="1" applyFont="1" applyNumberFormat="1">
      <alignment shrinkToFit="0" vertical="center" wrapText="1"/>
    </xf>
    <xf borderId="0" fillId="0" fontId="9" numFmtId="3" xfId="0" applyAlignment="1" applyFont="1" applyNumberFormat="1">
      <alignment horizontal="center" shrinkToFit="0" vertical="center" wrapText="1"/>
    </xf>
    <xf borderId="4" fillId="0" fontId="9" numFmtId="3" xfId="0" applyAlignment="1" applyBorder="1" applyFont="1" applyNumberFormat="1">
      <alignment shrinkToFit="0" vertical="center" wrapText="1"/>
    </xf>
    <xf borderId="24" fillId="0" fontId="9" numFmtId="9" xfId="0" applyAlignment="1" applyBorder="1" applyFont="1" applyNumberFormat="1">
      <alignment shrinkToFit="0" vertical="center" wrapText="1"/>
    </xf>
    <xf borderId="0" fillId="0" fontId="9" numFmtId="3" xfId="0" applyAlignment="1" applyFont="1" applyNumberFormat="1">
      <alignment shrinkToFit="0" vertical="center" wrapText="1"/>
    </xf>
    <xf borderId="0" fillId="0" fontId="9" numFmtId="3" xfId="0" applyAlignment="1" applyFont="1" applyNumberFormat="1">
      <alignment horizontal="right" shrinkToFit="0" vertical="center" wrapText="1"/>
    </xf>
    <xf borderId="0" fillId="0" fontId="11" numFmtId="3" xfId="0" applyAlignment="1" applyFont="1" applyNumberFormat="1">
      <alignment horizontal="right" shrinkToFit="0" vertical="center" wrapText="1"/>
    </xf>
    <xf borderId="4" fillId="0" fontId="13" numFmtId="0" xfId="0" applyAlignment="1" applyBorder="1" applyFont="1">
      <alignment horizontal="left" shrinkToFit="0" vertical="center" wrapText="1"/>
    </xf>
    <xf borderId="0" fillId="0" fontId="9" numFmtId="0" xfId="0" applyAlignment="1" applyFont="1">
      <alignment horizontal="right" shrinkToFit="0" vertical="center" wrapText="1"/>
    </xf>
    <xf borderId="4" fillId="0" fontId="9" numFmtId="0" xfId="0" applyAlignment="1" applyBorder="1" applyFont="1">
      <alignment horizontal="right" shrinkToFit="0" vertical="center" wrapText="1"/>
    </xf>
    <xf borderId="24" fillId="0" fontId="9" numFmtId="9" xfId="0" applyAlignment="1" applyBorder="1" applyFont="1" applyNumberFormat="1">
      <alignment horizontal="right" shrinkToFit="0" vertical="center" wrapText="1"/>
    </xf>
    <xf borderId="25" fillId="0" fontId="11" numFmtId="0" xfId="0" applyAlignment="1" applyBorder="1" applyFont="1">
      <alignment horizontal="center" shrinkToFit="0" vertical="center" wrapText="1"/>
    </xf>
    <xf borderId="26" fillId="0" fontId="11" numFmtId="0" xfId="0" applyAlignment="1" applyBorder="1" applyFont="1">
      <alignment horizontal="left" shrinkToFit="0" vertical="center" wrapText="1"/>
    </xf>
    <xf borderId="26" fillId="0" fontId="11" numFmtId="3" xfId="0" applyAlignment="1" applyBorder="1" applyFont="1" applyNumberFormat="1">
      <alignment horizontal="right" shrinkToFit="0" vertical="center" wrapText="1"/>
    </xf>
    <xf borderId="27" fillId="0" fontId="11" numFmtId="3" xfId="0" applyAlignment="1" applyBorder="1" applyFont="1" applyNumberFormat="1">
      <alignment shrinkToFit="0" vertical="center" wrapText="1"/>
    </xf>
    <xf borderId="26" fillId="0" fontId="11" numFmtId="3" xfId="0" applyAlignment="1" applyBorder="1" applyFont="1" applyNumberFormat="1">
      <alignment shrinkToFit="0" vertical="center" wrapText="1"/>
    </xf>
    <xf borderId="27" fillId="0" fontId="11" numFmtId="9" xfId="0" applyAlignment="1" applyBorder="1" applyFont="1" applyNumberFormat="1">
      <alignment shrinkToFit="0" vertical="center" wrapText="1"/>
    </xf>
    <xf borderId="0" fillId="0" fontId="1" numFmtId="0" xfId="0" applyAlignment="1" applyFont="1">
      <alignment shrinkToFit="0" vertical="bottom" wrapText="0"/>
    </xf>
    <xf borderId="5" fillId="2" fontId="8" numFmtId="0" xfId="0" applyAlignment="1" applyBorder="1" applyFont="1">
      <alignment horizontal="center" shrinkToFit="0" vertical="bottom" wrapText="1"/>
    </xf>
    <xf borderId="8" fillId="0" fontId="9" numFmtId="0" xfId="0" applyAlignment="1" applyBorder="1" applyFont="1">
      <alignment shrinkToFit="0" vertical="bottom" wrapText="1"/>
    </xf>
    <xf borderId="4" fillId="0" fontId="9" numFmtId="0" xfId="0" applyAlignment="1" applyBorder="1" applyFont="1">
      <alignment horizontal="center" shrinkToFit="0" vertical="bottom" wrapText="1"/>
    </xf>
    <xf borderId="0" fillId="0" fontId="10" numFmtId="0" xfId="0" applyAlignment="1" applyFont="1">
      <alignment shrinkToFit="0" vertical="bottom" wrapText="1"/>
    </xf>
    <xf borderId="0" fillId="0" fontId="9" numFmtId="0" xfId="0" applyAlignment="1" applyFont="1">
      <alignment shrinkToFit="0" vertical="bottom" wrapText="1"/>
    </xf>
    <xf borderId="8" fillId="0" fontId="11" numFmtId="0" xfId="0" applyAlignment="1" applyBorder="1" applyFont="1">
      <alignment horizontal="center" shrinkToFit="0" vertical="bottom" wrapText="1"/>
    </xf>
    <xf borderId="4" fillId="0" fontId="11" numFmtId="0" xfId="0" applyAlignment="1" applyBorder="1" applyFont="1">
      <alignment horizontal="center" shrinkToFit="0" vertical="bottom" wrapText="1"/>
    </xf>
    <xf borderId="8" fillId="0" fontId="9" numFmtId="0" xfId="0" applyAlignment="1" applyBorder="1" applyFont="1">
      <alignment horizontal="center" shrinkToFit="0" vertical="bottom" wrapText="1"/>
    </xf>
    <xf borderId="4" fillId="0" fontId="9" numFmtId="3" xfId="0" applyAlignment="1" applyBorder="1" applyFont="1" applyNumberFormat="1">
      <alignment horizontal="center" shrinkToFit="0" vertical="bottom" wrapText="1"/>
    </xf>
    <xf borderId="0" fillId="0" fontId="1" numFmtId="0" xfId="0" applyAlignment="1" applyFont="1">
      <alignment shrinkToFit="0" vertical="bottom" wrapText="1"/>
    </xf>
    <xf borderId="13" fillId="3" fontId="9" numFmtId="0" xfId="0" applyAlignment="1" applyBorder="1" applyFont="1">
      <alignment horizontal="center" shrinkToFit="0" vertical="bottom" wrapText="1"/>
    </xf>
    <xf borderId="14" fillId="3" fontId="9" numFmtId="0" xfId="0" applyAlignment="1" applyBorder="1" applyFont="1">
      <alignment horizontal="center" shrinkToFit="0" vertical="bottom" wrapText="1"/>
    </xf>
    <xf borderId="15" fillId="3" fontId="9" numFmtId="0" xfId="0" applyAlignment="1" applyBorder="1" applyFont="1">
      <alignment horizontal="center" shrinkToFit="0" vertical="bottom" wrapText="1"/>
    </xf>
    <xf borderId="16" fillId="3" fontId="9" numFmtId="0" xfId="0" applyAlignment="1" applyBorder="1" applyFont="1">
      <alignment horizontal="center" shrinkToFit="0" vertical="bottom" wrapText="1"/>
    </xf>
    <xf borderId="0" fillId="0" fontId="9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bottom" wrapText="1"/>
    </xf>
    <xf borderId="4" fillId="3" fontId="9" numFmtId="0" xfId="0" applyAlignment="1" applyBorder="1" applyFont="1">
      <alignment horizontal="center" shrinkToFit="0" vertical="bottom" wrapText="1"/>
    </xf>
    <xf borderId="4" fillId="3" fontId="9" numFmtId="165" xfId="0" applyAlignment="1" applyBorder="1" applyFont="1" applyNumberFormat="1">
      <alignment horizontal="center" shrinkToFit="0" vertical="bottom" wrapText="1"/>
    </xf>
    <xf borderId="4" fillId="3" fontId="14" numFmtId="0" xfId="0" applyAlignment="1" applyBorder="1" applyFont="1">
      <alignment horizontal="center" shrinkToFit="0" vertical="bottom" wrapText="1"/>
    </xf>
    <xf borderId="4" fillId="0" fontId="11" numFmtId="3" xfId="0" applyAlignment="1" applyBorder="1" applyFont="1" applyNumberFormat="1">
      <alignment horizontal="center" shrinkToFit="0" vertical="center" wrapText="1"/>
    </xf>
    <xf borderId="26" fillId="0" fontId="11" numFmtId="3" xfId="0" applyAlignment="1" applyBorder="1" applyFont="1" applyNumberFormat="1">
      <alignment horizontal="center" shrinkToFit="0" vertical="center" wrapText="1"/>
    </xf>
    <xf borderId="23" fillId="0" fontId="11" numFmtId="0" xfId="0" applyAlignment="1" applyBorder="1" applyFont="1">
      <alignment horizontal="center" shrinkToFit="0" vertical="bottom" wrapText="1"/>
    </xf>
    <xf borderId="4" fillId="0" fontId="11" numFmtId="0" xfId="0" applyAlignment="1" applyBorder="1" applyFont="1">
      <alignment horizontal="left" shrinkToFit="0" vertical="bottom" wrapText="1"/>
    </xf>
    <xf borderId="4" fillId="0" fontId="11" numFmtId="3" xfId="0" applyAlignment="1" applyBorder="1" applyFont="1" applyNumberFormat="1">
      <alignment horizontal="center" shrinkToFit="0" vertical="bottom" wrapText="1"/>
    </xf>
    <xf borderId="24" fillId="0" fontId="11" numFmtId="3" xfId="0" applyAlignment="1" applyBorder="1" applyFont="1" applyNumberFormat="1">
      <alignment shrinkToFit="0" vertical="bottom" wrapText="1"/>
    </xf>
    <xf borderId="0" fillId="0" fontId="11" numFmtId="3" xfId="0" applyAlignment="1" applyFont="1" applyNumberFormat="1">
      <alignment horizontal="center" shrinkToFit="0" vertical="bottom" wrapText="1"/>
    </xf>
    <xf borderId="4" fillId="0" fontId="11" numFmtId="3" xfId="0" applyAlignment="1" applyBorder="1" applyFont="1" applyNumberFormat="1">
      <alignment shrinkToFit="0" vertical="bottom" wrapText="1"/>
    </xf>
    <xf borderId="24" fillId="0" fontId="11" numFmtId="9" xfId="0" applyAlignment="1" applyBorder="1" applyFont="1" applyNumberFormat="1">
      <alignment shrinkToFit="0" vertical="bottom" wrapText="1"/>
    </xf>
    <xf borderId="0" fillId="0" fontId="11" numFmtId="3" xfId="0" applyAlignment="1" applyFont="1" applyNumberFormat="1">
      <alignment shrinkToFit="0" vertical="bottom" wrapText="1"/>
    </xf>
    <xf borderId="23" fillId="0" fontId="9" numFmtId="0" xfId="0" applyAlignment="1" applyBorder="1" applyFont="1">
      <alignment horizontal="center" shrinkToFit="0" vertical="bottom" wrapText="1"/>
    </xf>
    <xf borderId="4" fillId="0" fontId="9" numFmtId="0" xfId="0" applyAlignment="1" applyBorder="1" applyFont="1">
      <alignment horizontal="left" shrinkToFit="0" vertical="bottom" wrapText="1"/>
    </xf>
    <xf borderId="24" fillId="0" fontId="9" numFmtId="3" xfId="0" applyAlignment="1" applyBorder="1" applyFont="1" applyNumberFormat="1">
      <alignment shrinkToFit="0" vertical="bottom" wrapText="1"/>
    </xf>
    <xf borderId="0" fillId="0" fontId="9" numFmtId="3" xfId="0" applyAlignment="1" applyFont="1" applyNumberFormat="1">
      <alignment horizontal="center" shrinkToFit="0" vertical="bottom" wrapText="1"/>
    </xf>
    <xf borderId="4" fillId="0" fontId="9" numFmtId="3" xfId="0" applyAlignment="1" applyBorder="1" applyFont="1" applyNumberFormat="1">
      <alignment shrinkToFit="0" vertical="bottom" wrapText="1"/>
    </xf>
    <xf borderId="24" fillId="0" fontId="9" numFmtId="9" xfId="0" applyAlignment="1" applyBorder="1" applyFont="1" applyNumberFormat="1">
      <alignment shrinkToFit="0" vertical="bottom" wrapText="1"/>
    </xf>
    <xf borderId="0" fillId="0" fontId="9" numFmtId="3" xfId="0" applyAlignment="1" applyFont="1" applyNumberFormat="1">
      <alignment shrinkToFit="0" vertical="bottom" wrapText="1"/>
    </xf>
    <xf borderId="0" fillId="0" fontId="9" numFmtId="3" xfId="0" applyAlignment="1" applyFont="1" applyNumberFormat="1">
      <alignment horizontal="right" shrinkToFit="0" vertical="bottom" wrapText="1"/>
    </xf>
    <xf borderId="0" fillId="0" fontId="11" numFmtId="3" xfId="0" applyAlignment="1" applyFont="1" applyNumberFormat="1">
      <alignment horizontal="right" shrinkToFit="0" vertical="bottom" wrapText="1"/>
    </xf>
    <xf borderId="4" fillId="0" fontId="13" numFmtId="0" xfId="0" applyAlignment="1" applyBorder="1" applyFont="1">
      <alignment horizontal="left" shrinkToFit="0" vertical="bottom" wrapText="1"/>
    </xf>
    <xf borderId="0" fillId="0" fontId="9" numFmtId="0" xfId="0" applyAlignment="1" applyFont="1">
      <alignment horizontal="right" shrinkToFit="0" vertical="bottom" wrapText="1"/>
    </xf>
    <xf borderId="4" fillId="0" fontId="9" numFmtId="0" xfId="0" applyAlignment="1" applyBorder="1" applyFont="1">
      <alignment horizontal="right" shrinkToFit="0" vertical="bottom" wrapText="1"/>
    </xf>
    <xf borderId="24" fillId="0" fontId="9" numFmtId="9" xfId="0" applyAlignment="1" applyBorder="1" applyFont="1" applyNumberFormat="1">
      <alignment horizontal="right" shrinkToFit="0" vertical="bottom" wrapText="1"/>
    </xf>
    <xf borderId="25" fillId="0" fontId="11" numFmtId="0" xfId="0" applyAlignment="1" applyBorder="1" applyFont="1">
      <alignment horizontal="center" shrinkToFit="0" vertical="bottom" wrapText="1"/>
    </xf>
    <xf borderId="26" fillId="0" fontId="11" numFmtId="0" xfId="0" applyAlignment="1" applyBorder="1" applyFont="1">
      <alignment horizontal="left" shrinkToFit="0" vertical="bottom" wrapText="1"/>
    </xf>
    <xf borderId="26" fillId="0" fontId="11" numFmtId="3" xfId="0" applyAlignment="1" applyBorder="1" applyFont="1" applyNumberFormat="1">
      <alignment horizontal="center" shrinkToFit="0" vertical="bottom" wrapText="1"/>
    </xf>
    <xf borderId="27" fillId="0" fontId="11" numFmtId="3" xfId="0" applyAlignment="1" applyBorder="1" applyFont="1" applyNumberFormat="1">
      <alignment shrinkToFit="0" vertical="bottom" wrapText="1"/>
    </xf>
    <xf borderId="26" fillId="0" fontId="11" numFmtId="3" xfId="0" applyAlignment="1" applyBorder="1" applyFont="1" applyNumberFormat="1">
      <alignment shrinkToFit="0" vertical="bottom" wrapText="1"/>
    </xf>
    <xf borderId="27" fillId="0" fontId="11" numFmtId="9" xfId="0" applyAlignment="1" applyBorder="1" applyFont="1" applyNumberFormat="1">
      <alignment shrinkToFit="0" vertical="bottom" wrapText="1"/>
    </xf>
    <xf borderId="0" fillId="0" fontId="9" numFmtId="0" xfId="0" applyAlignment="1" applyFont="1">
      <alignment horizontal="center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571500</xdr:colOff>
      <xdr:row>0</xdr:row>
      <xdr:rowOff>0</xdr:rowOff>
    </xdr:from>
    <xdr:ext cx="742950" cy="78105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571500</xdr:colOff>
      <xdr:row>0</xdr:row>
      <xdr:rowOff>0</xdr:rowOff>
    </xdr:from>
    <xdr:ext cx="742950" cy="78105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438150</xdr:colOff>
      <xdr:row>0</xdr:row>
      <xdr:rowOff>0</xdr:rowOff>
    </xdr:from>
    <xdr:ext cx="3209925" cy="8001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gj1Pc1p-5O0LteqtSC6IY99eIEfyeYx-/view?usp=drive_link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Zkkm8G-XnQYGkwr_wcJbT4wynYuiTTqI/view?usp=drive_link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7.29"/>
    <col customWidth="1" min="13" max="13" width="23.29"/>
    <col customWidth="1" min="14" max="14" width="22.29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2"/>
      <c r="Y2" s="2"/>
      <c r="Z2" s="2"/>
    </row>
    <row r="3">
      <c r="A3" s="1"/>
      <c r="B3" s="5"/>
      <c r="M3" s="5"/>
      <c r="X3" s="2"/>
      <c r="Y3" s="2"/>
      <c r="Z3" s="2"/>
    </row>
    <row r="4">
      <c r="A4" s="1"/>
      <c r="B4" s="6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8" t="s">
        <v>13</v>
      </c>
      <c r="N5" s="9" t="s">
        <v>14</v>
      </c>
      <c r="O5" s="9" t="s">
        <v>15</v>
      </c>
      <c r="P5" s="9" t="s">
        <v>16</v>
      </c>
      <c r="Q5" s="9" t="s">
        <v>17</v>
      </c>
      <c r="R5" s="9" t="s">
        <v>18</v>
      </c>
      <c r="S5" s="2"/>
      <c r="T5" s="2"/>
      <c r="U5" s="2"/>
      <c r="V5" s="2"/>
      <c r="W5" s="2"/>
      <c r="X5" s="2"/>
      <c r="Y5" s="2"/>
      <c r="Z5" s="2"/>
    </row>
    <row r="6">
      <c r="A6" s="1"/>
      <c r="B6" s="10">
        <v>2026.0</v>
      </c>
      <c r="C6" s="10" t="s">
        <v>19</v>
      </c>
      <c r="D6" s="10" t="s">
        <v>20</v>
      </c>
      <c r="E6" s="10">
        <v>6.0</v>
      </c>
      <c r="F6" s="10">
        <v>7.0</v>
      </c>
      <c r="G6" s="10">
        <v>1.0</v>
      </c>
      <c r="H6" s="10">
        <v>24.0</v>
      </c>
      <c r="I6" s="10">
        <v>3.0</v>
      </c>
      <c r="J6" s="10">
        <v>3.0</v>
      </c>
      <c r="K6" s="10" t="s">
        <v>21</v>
      </c>
      <c r="L6" s="10" t="s">
        <v>21</v>
      </c>
      <c r="M6" s="10" t="s">
        <v>22</v>
      </c>
      <c r="N6" s="11">
        <v>2096934.0</v>
      </c>
      <c r="O6" s="10">
        <v>1.0</v>
      </c>
      <c r="P6" s="12">
        <v>46069.0</v>
      </c>
      <c r="Q6" s="13" t="s">
        <v>23</v>
      </c>
      <c r="R6" s="14">
        <v>1996934.0</v>
      </c>
      <c r="S6" s="2"/>
      <c r="T6" s="2"/>
      <c r="U6" s="2"/>
      <c r="V6" s="2"/>
      <c r="W6" s="2"/>
      <c r="X6" s="2"/>
      <c r="Y6" s="2"/>
      <c r="Z6" s="2"/>
    </row>
    <row r="7">
      <c r="A7" s="1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</sheetData>
  <mergeCells count="2">
    <mergeCell ref="B2:L3"/>
    <mergeCell ref="M2:W3"/>
  </mergeCells>
  <hyperlinks>
    <hyperlink r:id="rId1" ref="Q6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3" t="s">
        <v>24</v>
      </c>
      <c r="C2" s="4"/>
      <c r="D2" s="4"/>
      <c r="E2" s="4"/>
      <c r="F2" s="4"/>
      <c r="G2" s="4"/>
      <c r="H2" s="4"/>
      <c r="I2" s="4"/>
      <c r="J2" s="4"/>
      <c r="K2" s="4"/>
      <c r="L2" s="4"/>
      <c r="M2" s="1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/>
      <c r="B3" s="5"/>
      <c r="M3" s="1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"/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1" t="s">
        <v>26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"/>
      <c r="B6" s="1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"/>
      <c r="B7" s="18" t="s">
        <v>28</v>
      </c>
      <c r="C7" s="19"/>
      <c r="D7" s="19"/>
      <c r="E7" s="19"/>
      <c r="F7" s="20"/>
      <c r="G7" s="1"/>
      <c r="H7" s="1"/>
      <c r="I7" s="1"/>
      <c r="J7" s="1"/>
      <c r="K7" s="1"/>
      <c r="L7" s="1"/>
      <c r="M7" s="1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"/>
      <c r="B8" s="21" t="s">
        <v>29</v>
      </c>
      <c r="C8" s="22"/>
      <c r="D8" s="23">
        <v>6.0</v>
      </c>
      <c r="E8" s="21" t="s">
        <v>30</v>
      </c>
      <c r="F8" s="22"/>
      <c r="G8" s="1"/>
      <c r="H8" s="1"/>
      <c r="I8" s="1"/>
      <c r="J8" s="1"/>
      <c r="K8" s="1"/>
      <c r="L8" s="1"/>
      <c r="M8" s="1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"/>
      <c r="B9" s="21" t="s">
        <v>31</v>
      </c>
      <c r="C9" s="22"/>
      <c r="D9" s="23">
        <v>7.0</v>
      </c>
      <c r="E9" s="21"/>
      <c r="F9" s="22"/>
      <c r="G9" s="24"/>
      <c r="H9" s="24"/>
      <c r="I9" s="1"/>
      <c r="J9" s="1"/>
      <c r="K9" s="1"/>
      <c r="L9" s="1"/>
      <c r="M9" s="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"/>
      <c r="B10" s="21" t="s">
        <v>32</v>
      </c>
      <c r="C10" s="22"/>
      <c r="D10" s="23">
        <v>1.0</v>
      </c>
      <c r="E10" s="21"/>
      <c r="F10" s="22"/>
      <c r="G10" s="25"/>
      <c r="H10" s="25"/>
      <c r="I10" s="1"/>
      <c r="J10" s="1"/>
      <c r="K10" s="1"/>
      <c r="L10" s="1"/>
      <c r="M10" s="1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"/>
      <c r="B11" s="26" t="s">
        <v>33</v>
      </c>
      <c r="C11" s="22"/>
      <c r="D11" s="27" t="s">
        <v>34</v>
      </c>
      <c r="E11" s="21"/>
      <c r="F11" s="22"/>
      <c r="G11" s="1"/>
      <c r="H11" s="1"/>
      <c r="I11" s="1"/>
      <c r="J11" s="1"/>
      <c r="K11" s="1"/>
      <c r="L11" s="1"/>
      <c r="M11" s="1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"/>
      <c r="B12" s="28" t="s">
        <v>20</v>
      </c>
      <c r="C12" s="22"/>
      <c r="D12" s="29">
        <v>2046173.0</v>
      </c>
      <c r="E12" s="21"/>
      <c r="F12" s="22"/>
      <c r="G12" s="1"/>
      <c r="H12" s="1"/>
      <c r="I12" s="1"/>
      <c r="J12" s="1"/>
      <c r="K12" s="1"/>
      <c r="L12" s="1"/>
      <c r="M12" s="1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"/>
      <c r="B14" s="30" t="s">
        <v>35</v>
      </c>
      <c r="C14" s="31"/>
      <c r="D14" s="31"/>
      <c r="E14" s="31"/>
      <c r="F14" s="32"/>
      <c r="G14" s="15"/>
      <c r="H14" s="30" t="s">
        <v>36</v>
      </c>
      <c r="I14" s="31"/>
      <c r="J14" s="31"/>
      <c r="K14" s="31"/>
      <c r="L14" s="32"/>
      <c r="M14" s="15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"/>
      <c r="B15" s="33"/>
      <c r="C15" s="34" t="s">
        <v>37</v>
      </c>
      <c r="D15" s="34" t="s">
        <v>38</v>
      </c>
      <c r="E15" s="35" t="s">
        <v>39</v>
      </c>
      <c r="F15" s="36" t="s">
        <v>40</v>
      </c>
      <c r="G15" s="37"/>
      <c r="H15" s="38"/>
      <c r="I15" s="38"/>
      <c r="J15" s="38"/>
      <c r="K15" s="38"/>
      <c r="L15" s="37"/>
      <c r="M15" s="37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"/>
      <c r="B16" s="39"/>
      <c r="C16" s="40"/>
      <c r="D16" s="40"/>
      <c r="E16" s="41" t="s">
        <v>41</v>
      </c>
      <c r="F16" s="42"/>
      <c r="G16" s="37"/>
      <c r="H16" s="33"/>
      <c r="I16" s="34" t="s">
        <v>37</v>
      </c>
      <c r="J16" s="34" t="s">
        <v>42</v>
      </c>
      <c r="K16" s="34" t="s">
        <v>43</v>
      </c>
      <c r="L16" s="36" t="s">
        <v>44</v>
      </c>
      <c r="M16" s="37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"/>
      <c r="B17" s="39"/>
      <c r="C17" s="40"/>
      <c r="D17" s="40"/>
      <c r="E17" s="43"/>
      <c r="F17" s="42"/>
      <c r="G17" s="37"/>
      <c r="H17" s="39"/>
      <c r="I17" s="40"/>
      <c r="J17" s="40"/>
      <c r="K17" s="40"/>
      <c r="L17" s="42"/>
      <c r="M17" s="37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"/>
      <c r="B18" s="44"/>
      <c r="C18" s="45"/>
      <c r="D18" s="45"/>
      <c r="E18" s="46" t="s">
        <v>45</v>
      </c>
      <c r="F18" s="47"/>
      <c r="G18" s="37"/>
      <c r="H18" s="39"/>
      <c r="I18" s="40"/>
      <c r="J18" s="40"/>
      <c r="K18" s="40"/>
      <c r="L18" s="42"/>
      <c r="M18" s="37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"/>
      <c r="B19" s="48">
        <v>1.0</v>
      </c>
      <c r="C19" s="49" t="s">
        <v>46</v>
      </c>
      <c r="D19" s="50">
        <f t="shared" ref="D19:E19" si="1">D20+D21</f>
        <v>2046173</v>
      </c>
      <c r="E19" s="50">
        <f t="shared" si="1"/>
        <v>0</v>
      </c>
      <c r="F19" s="51">
        <f t="shared" ref="F19:F31" si="2">+D19+E19</f>
        <v>2046173</v>
      </c>
      <c r="G19" s="52"/>
      <c r="H19" s="48">
        <v>1.0</v>
      </c>
      <c r="I19" s="49" t="s">
        <v>46</v>
      </c>
      <c r="J19" s="53">
        <f t="shared" ref="J19:J24" si="3">F19</f>
        <v>2046173</v>
      </c>
      <c r="K19" s="53">
        <f>K20+K21</f>
        <v>2046173</v>
      </c>
      <c r="L19" s="54">
        <f t="shared" ref="L19:L20" si="4">K19/J19</f>
        <v>1</v>
      </c>
      <c r="M19" s="55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"/>
      <c r="B20" s="56" t="s">
        <v>47</v>
      </c>
      <c r="C20" s="57" t="s">
        <v>48</v>
      </c>
      <c r="D20" s="58">
        <v>2046173.0</v>
      </c>
      <c r="E20" s="58">
        <v>0.0</v>
      </c>
      <c r="F20" s="59">
        <f t="shared" si="2"/>
        <v>2046173</v>
      </c>
      <c r="G20" s="60"/>
      <c r="H20" s="56" t="s">
        <v>47</v>
      </c>
      <c r="I20" s="57" t="s">
        <v>48</v>
      </c>
      <c r="J20" s="61">
        <f t="shared" si="3"/>
        <v>2046173</v>
      </c>
      <c r="K20" s="61">
        <f>1432321+613852</f>
        <v>2046173</v>
      </c>
      <c r="L20" s="62">
        <f t="shared" si="4"/>
        <v>1</v>
      </c>
      <c r="M20" s="63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"/>
      <c r="B21" s="56" t="s">
        <v>49</v>
      </c>
      <c r="C21" s="57" t="s">
        <v>50</v>
      </c>
      <c r="D21" s="58">
        <v>0.0</v>
      </c>
      <c r="E21" s="58">
        <v>0.0</v>
      </c>
      <c r="F21" s="59">
        <f t="shared" si="2"/>
        <v>0</v>
      </c>
      <c r="G21" s="64"/>
      <c r="H21" s="56" t="s">
        <v>49</v>
      </c>
      <c r="I21" s="57" t="s">
        <v>50</v>
      </c>
      <c r="J21" s="61">
        <f t="shared" si="3"/>
        <v>0</v>
      </c>
      <c r="K21" s="61">
        <v>0.0</v>
      </c>
      <c r="L21" s="62">
        <v>0.0</v>
      </c>
      <c r="M21" s="63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"/>
      <c r="B22" s="48">
        <v>2.0</v>
      </c>
      <c r="C22" s="49" t="s">
        <v>51</v>
      </c>
      <c r="D22" s="50">
        <f t="shared" ref="D22:E22" si="5">D23+D24+D25</f>
        <v>2046173</v>
      </c>
      <c r="E22" s="50">
        <f t="shared" si="5"/>
        <v>0</v>
      </c>
      <c r="F22" s="51">
        <f t="shared" si="2"/>
        <v>2046173</v>
      </c>
      <c r="G22" s="65"/>
      <c r="H22" s="48">
        <v>2.0</v>
      </c>
      <c r="I22" s="49" t="s">
        <v>51</v>
      </c>
      <c r="J22" s="53">
        <f t="shared" si="3"/>
        <v>2046173</v>
      </c>
      <c r="K22" s="53">
        <f>K23+K24+K25</f>
        <v>1936949</v>
      </c>
      <c r="L22" s="54">
        <f t="shared" ref="L22:L25" si="6">K22/J22</f>
        <v>0.9466203493</v>
      </c>
      <c r="M22" s="55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"/>
      <c r="B23" s="56" t="s">
        <v>52</v>
      </c>
      <c r="C23" s="57" t="s">
        <v>53</v>
      </c>
      <c r="D23" s="58">
        <v>969644.0</v>
      </c>
      <c r="E23" s="58">
        <v>0.0</v>
      </c>
      <c r="F23" s="59">
        <f t="shared" si="2"/>
        <v>969644</v>
      </c>
      <c r="G23" s="64"/>
      <c r="H23" s="56" t="s">
        <v>52</v>
      </c>
      <c r="I23" s="57" t="s">
        <v>53</v>
      </c>
      <c r="J23" s="61">
        <f t="shared" si="3"/>
        <v>969644</v>
      </c>
      <c r="K23" s="61">
        <v>937432.0</v>
      </c>
      <c r="L23" s="62">
        <f t="shared" si="6"/>
        <v>0.9667795603</v>
      </c>
      <c r="M23" s="63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1"/>
      <c r="B24" s="56" t="s">
        <v>54</v>
      </c>
      <c r="C24" s="57" t="s">
        <v>55</v>
      </c>
      <c r="D24" s="58">
        <f>D19-D23-D25</f>
        <v>1070529</v>
      </c>
      <c r="E24" s="58">
        <v>0.0</v>
      </c>
      <c r="F24" s="59">
        <f t="shared" si="2"/>
        <v>1070529</v>
      </c>
      <c r="G24" s="64"/>
      <c r="H24" s="56" t="s">
        <v>54</v>
      </c>
      <c r="I24" s="57" t="s">
        <v>55</v>
      </c>
      <c r="J24" s="61">
        <f t="shared" si="3"/>
        <v>1070529</v>
      </c>
      <c r="K24" s="61">
        <f>999517-K25</f>
        <v>994981</v>
      </c>
      <c r="L24" s="62">
        <f t="shared" si="6"/>
        <v>0.9294292822</v>
      </c>
      <c r="M24" s="63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"/>
      <c r="B25" s="56" t="s">
        <v>56</v>
      </c>
      <c r="C25" s="57" t="s">
        <v>57</v>
      </c>
      <c r="D25" s="58">
        <v>6000.0</v>
      </c>
      <c r="E25" s="58">
        <v>0.0</v>
      </c>
      <c r="F25" s="59">
        <f t="shared" si="2"/>
        <v>6000</v>
      </c>
      <c r="G25" s="64"/>
      <c r="H25" s="56" t="s">
        <v>56</v>
      </c>
      <c r="I25" s="57" t="s">
        <v>57</v>
      </c>
      <c r="J25" s="61">
        <v>6000.0</v>
      </c>
      <c r="K25" s="61">
        <f>SUM(K26:K30)</f>
        <v>4536</v>
      </c>
      <c r="L25" s="62">
        <f t="shared" si="6"/>
        <v>0.756</v>
      </c>
      <c r="M25" s="63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"/>
      <c r="B26" s="56"/>
      <c r="C26" s="66" t="s">
        <v>58</v>
      </c>
      <c r="D26" s="58">
        <v>0.0</v>
      </c>
      <c r="E26" s="58">
        <v>0.0</v>
      </c>
      <c r="F26" s="59">
        <f t="shared" si="2"/>
        <v>0</v>
      </c>
      <c r="G26" s="67"/>
      <c r="H26" s="56"/>
      <c r="I26" s="66" t="s">
        <v>58</v>
      </c>
      <c r="J26" s="61">
        <f t="shared" ref="J26:J31" si="7">F26</f>
        <v>0</v>
      </c>
      <c r="K26" s="68">
        <v>0.0</v>
      </c>
      <c r="L26" s="69"/>
      <c r="M26" s="25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1"/>
      <c r="B27" s="56"/>
      <c r="C27" s="66" t="s">
        <v>59</v>
      </c>
      <c r="D27" s="58">
        <v>0.0</v>
      </c>
      <c r="E27" s="58">
        <v>0.0</v>
      </c>
      <c r="F27" s="59">
        <f t="shared" si="2"/>
        <v>0</v>
      </c>
      <c r="G27" s="67"/>
      <c r="H27" s="56"/>
      <c r="I27" s="66" t="s">
        <v>59</v>
      </c>
      <c r="J27" s="61">
        <f t="shared" si="7"/>
        <v>0</v>
      </c>
      <c r="K27" s="61">
        <v>0.0</v>
      </c>
      <c r="L27" s="62"/>
      <c r="M27" s="63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1"/>
      <c r="B28" s="56"/>
      <c r="C28" s="66" t="s">
        <v>60</v>
      </c>
      <c r="D28" s="58">
        <v>0.0</v>
      </c>
      <c r="E28" s="58">
        <v>0.0</v>
      </c>
      <c r="F28" s="59">
        <f t="shared" si="2"/>
        <v>0</v>
      </c>
      <c r="G28" s="67"/>
      <c r="H28" s="56"/>
      <c r="I28" s="66" t="s">
        <v>60</v>
      </c>
      <c r="J28" s="61">
        <f t="shared" si="7"/>
        <v>0</v>
      </c>
      <c r="K28" s="61">
        <v>0.0</v>
      </c>
      <c r="L28" s="62"/>
      <c r="M28" s="63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1"/>
      <c r="B29" s="56"/>
      <c r="C29" s="66" t="s">
        <v>61</v>
      </c>
      <c r="D29" s="58">
        <v>0.0</v>
      </c>
      <c r="E29" s="58">
        <v>0.0</v>
      </c>
      <c r="F29" s="59">
        <f t="shared" si="2"/>
        <v>0</v>
      </c>
      <c r="G29" s="64"/>
      <c r="H29" s="56"/>
      <c r="I29" s="66" t="s">
        <v>61</v>
      </c>
      <c r="J29" s="61">
        <f t="shared" si="7"/>
        <v>0</v>
      </c>
      <c r="K29" s="61">
        <v>4536.0</v>
      </c>
      <c r="L29" s="62"/>
      <c r="M29" s="1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1"/>
      <c r="B30" s="56"/>
      <c r="C30" s="66" t="s">
        <v>62</v>
      </c>
      <c r="D30" s="58">
        <v>0.0</v>
      </c>
      <c r="E30" s="58">
        <v>0.0</v>
      </c>
      <c r="F30" s="59">
        <f t="shared" si="2"/>
        <v>0</v>
      </c>
      <c r="G30" s="67"/>
      <c r="H30" s="56"/>
      <c r="I30" s="66" t="s">
        <v>62</v>
      </c>
      <c r="J30" s="61">
        <f t="shared" si="7"/>
        <v>0</v>
      </c>
      <c r="K30" s="61">
        <v>0.0</v>
      </c>
      <c r="L30" s="62"/>
      <c r="M30" s="63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1"/>
      <c r="B31" s="70">
        <v>3.0</v>
      </c>
      <c r="C31" s="71" t="s">
        <v>63</v>
      </c>
      <c r="D31" s="72">
        <f t="shared" ref="D31:E31" si="8">D19-D22</f>
        <v>0</v>
      </c>
      <c r="E31" s="72">
        <f t="shared" si="8"/>
        <v>0</v>
      </c>
      <c r="F31" s="73">
        <f t="shared" si="2"/>
        <v>0</v>
      </c>
      <c r="G31" s="25"/>
      <c r="H31" s="70">
        <v>3.0</v>
      </c>
      <c r="I31" s="71" t="s">
        <v>63</v>
      </c>
      <c r="J31" s="74">
        <f t="shared" si="7"/>
        <v>0</v>
      </c>
      <c r="K31" s="74">
        <f>K19-K22</f>
        <v>109224</v>
      </c>
      <c r="L31" s="75">
        <f>K31/K19</f>
        <v>0.05337965069</v>
      </c>
      <c r="M31" s="63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1"/>
      <c r="B33" s="1" t="s">
        <v>64</v>
      </c>
      <c r="C33" s="1"/>
      <c r="D33" s="1"/>
      <c r="E33" s="1"/>
      <c r="F33" s="1"/>
      <c r="G33" s="1"/>
      <c r="H33" s="15"/>
      <c r="I33" s="1"/>
      <c r="J33" s="1"/>
      <c r="K33" s="1"/>
      <c r="L33" s="1"/>
      <c r="M33" s="1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3">
    <mergeCell ref="B2:L3"/>
    <mergeCell ref="B7:F7"/>
    <mergeCell ref="B8:C8"/>
    <mergeCell ref="E8:F8"/>
    <mergeCell ref="B9:C9"/>
    <mergeCell ref="E9:F9"/>
    <mergeCell ref="E10:F10"/>
    <mergeCell ref="B10:C10"/>
    <mergeCell ref="B11:C11"/>
    <mergeCell ref="E11:F11"/>
    <mergeCell ref="B12:C12"/>
    <mergeCell ref="E12:F12"/>
    <mergeCell ref="B14:F14"/>
    <mergeCell ref="H14:L14"/>
    <mergeCell ref="K16:K18"/>
    <mergeCell ref="L16:L18"/>
    <mergeCell ref="B15:B18"/>
    <mergeCell ref="C15:C18"/>
    <mergeCell ref="D15:D18"/>
    <mergeCell ref="F15:F18"/>
    <mergeCell ref="H16:H18"/>
    <mergeCell ref="I16:I18"/>
    <mergeCell ref="J16:J18"/>
  </mergeCells>
  <hyperlinks>
    <hyperlink r:id="rId1" ref="E18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6.14"/>
    <col customWidth="1" min="3" max="3" width="20.0"/>
    <col customWidth="1" min="4" max="6" width="16.14"/>
    <col customWidth="1" min="7" max="7" width="10.86"/>
    <col customWidth="1" min="8" max="8" width="6.14"/>
    <col customWidth="1" min="9" max="9" width="23.86"/>
    <col customWidth="1" min="10" max="11" width="15.0"/>
    <col customWidth="1" min="12" max="12" width="5.71"/>
    <col customWidth="1" min="13" max="13" width="10.86"/>
  </cols>
  <sheetData>
    <row r="1" ht="63.75" customHeight="1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>
      <c r="A2" s="76"/>
      <c r="B2" s="3" t="s">
        <v>24</v>
      </c>
      <c r="C2" s="4"/>
      <c r="D2" s="4"/>
      <c r="E2" s="4"/>
      <c r="F2" s="4"/>
      <c r="G2" s="4"/>
      <c r="H2" s="4"/>
      <c r="I2" s="4"/>
      <c r="J2" s="4"/>
      <c r="K2" s="4"/>
      <c r="L2" s="4"/>
      <c r="M2" s="17"/>
    </row>
    <row r="3">
      <c r="A3" s="76"/>
      <c r="B3" s="5"/>
      <c r="M3" s="17"/>
    </row>
    <row r="4">
      <c r="A4" s="76"/>
      <c r="B4" s="76" t="s">
        <v>65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>
      <c r="A5" s="76"/>
      <c r="B5" s="76" t="s">
        <v>26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>
      <c r="A6" s="76"/>
      <c r="B6" s="76" t="s">
        <v>66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</row>
    <row r="7">
      <c r="A7" s="76"/>
      <c r="B7" s="77" t="s">
        <v>67</v>
      </c>
      <c r="C7" s="19"/>
      <c r="D7" s="19"/>
      <c r="E7" s="19"/>
      <c r="F7" s="20"/>
      <c r="G7" s="76"/>
      <c r="H7" s="76"/>
      <c r="I7" s="76"/>
      <c r="J7" s="76"/>
      <c r="K7" s="76"/>
      <c r="L7" s="76"/>
      <c r="M7" s="76"/>
    </row>
    <row r="8" ht="16.5" customHeight="1">
      <c r="A8" s="76"/>
      <c r="B8" s="78" t="s">
        <v>29</v>
      </c>
      <c r="C8" s="22"/>
      <c r="D8" s="79">
        <v>6.0</v>
      </c>
      <c r="E8" s="78" t="s">
        <v>30</v>
      </c>
      <c r="F8" s="22"/>
      <c r="G8" s="76"/>
      <c r="H8" s="76"/>
      <c r="I8" s="76"/>
      <c r="J8" s="76"/>
      <c r="K8" s="76"/>
      <c r="L8" s="76"/>
      <c r="M8" s="76"/>
    </row>
    <row r="9" ht="16.5" customHeight="1">
      <c r="A9" s="76"/>
      <c r="B9" s="78" t="s">
        <v>31</v>
      </c>
      <c r="C9" s="22"/>
      <c r="D9" s="79">
        <v>7.0</v>
      </c>
      <c r="E9" s="78"/>
      <c r="F9" s="22"/>
      <c r="G9" s="80"/>
      <c r="H9" s="80"/>
      <c r="I9" s="76"/>
      <c r="J9" s="76"/>
      <c r="K9" s="76"/>
      <c r="L9" s="76"/>
      <c r="M9" s="76"/>
    </row>
    <row r="10" ht="16.5" customHeight="1">
      <c r="A10" s="76"/>
      <c r="B10" s="78" t="s">
        <v>32</v>
      </c>
      <c r="C10" s="22"/>
      <c r="D10" s="79">
        <v>1.0</v>
      </c>
      <c r="E10" s="78"/>
      <c r="F10" s="22"/>
      <c r="G10" s="81"/>
      <c r="H10" s="81"/>
      <c r="I10" s="76"/>
      <c r="J10" s="76"/>
      <c r="K10" s="76"/>
      <c r="L10" s="76"/>
      <c r="M10" s="76"/>
    </row>
    <row r="11" ht="27.0" customHeight="1">
      <c r="A11" s="76"/>
      <c r="B11" s="82" t="s">
        <v>33</v>
      </c>
      <c r="C11" s="22"/>
      <c r="D11" s="83" t="s">
        <v>34</v>
      </c>
      <c r="E11" s="78"/>
      <c r="F11" s="22"/>
      <c r="G11" s="76"/>
      <c r="H11" s="76"/>
      <c r="I11" s="76"/>
      <c r="J11" s="76"/>
      <c r="K11" s="76"/>
      <c r="L11" s="76"/>
      <c r="M11" s="76"/>
    </row>
    <row r="12" ht="16.5" customHeight="1">
      <c r="A12" s="76"/>
      <c r="B12" s="84" t="s">
        <v>20</v>
      </c>
      <c r="C12" s="22"/>
      <c r="D12" s="85">
        <v>1963698.0</v>
      </c>
      <c r="E12" s="78"/>
      <c r="F12" s="22"/>
      <c r="G12" s="76"/>
      <c r="H12" s="76"/>
      <c r="I12" s="76"/>
      <c r="J12" s="76"/>
      <c r="K12" s="76"/>
      <c r="L12" s="76"/>
      <c r="M12" s="76"/>
    </row>
    <row r="13" ht="15.75" customHeight="1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</row>
    <row r="14" ht="42.75" customHeight="1">
      <c r="A14" s="76"/>
      <c r="B14" s="30" t="s">
        <v>68</v>
      </c>
      <c r="C14" s="31"/>
      <c r="D14" s="31"/>
      <c r="E14" s="31"/>
      <c r="F14" s="32"/>
      <c r="G14" s="86"/>
      <c r="H14" s="30" t="s">
        <v>69</v>
      </c>
      <c r="I14" s="31"/>
      <c r="J14" s="31"/>
      <c r="K14" s="31"/>
      <c r="L14" s="32"/>
      <c r="M14" s="86"/>
    </row>
    <row r="15" ht="13.5" customHeight="1">
      <c r="A15" s="76"/>
      <c r="B15" s="87"/>
      <c r="C15" s="88" t="s">
        <v>37</v>
      </c>
      <c r="D15" s="88" t="s">
        <v>38</v>
      </c>
      <c r="E15" s="89" t="s">
        <v>39</v>
      </c>
      <c r="F15" s="90" t="s">
        <v>40</v>
      </c>
      <c r="G15" s="91"/>
      <c r="H15" s="92"/>
      <c r="I15" s="92"/>
      <c r="J15" s="92"/>
      <c r="K15" s="92"/>
      <c r="L15" s="91"/>
      <c r="M15" s="91"/>
    </row>
    <row r="16" ht="13.5" customHeight="1">
      <c r="A16" s="76"/>
      <c r="B16" s="39"/>
      <c r="C16" s="40"/>
      <c r="D16" s="40"/>
      <c r="E16" s="93" t="s">
        <v>70</v>
      </c>
      <c r="F16" s="42"/>
      <c r="G16" s="91"/>
      <c r="H16" s="87"/>
      <c r="I16" s="88" t="s">
        <v>37</v>
      </c>
      <c r="J16" s="88" t="s">
        <v>42</v>
      </c>
      <c r="K16" s="88" t="s">
        <v>71</v>
      </c>
      <c r="L16" s="90" t="s">
        <v>44</v>
      </c>
      <c r="M16" s="91"/>
    </row>
    <row r="17" ht="13.5" customHeight="1">
      <c r="A17" s="76"/>
      <c r="B17" s="39"/>
      <c r="C17" s="40"/>
      <c r="D17" s="40"/>
      <c r="E17" s="94"/>
      <c r="F17" s="42"/>
      <c r="G17" s="91"/>
      <c r="H17" s="39"/>
      <c r="I17" s="40"/>
      <c r="J17" s="40"/>
      <c r="K17" s="40"/>
      <c r="L17" s="42"/>
      <c r="M17" s="91"/>
    </row>
    <row r="18" ht="13.5" customHeight="1">
      <c r="A18" s="76"/>
      <c r="B18" s="44"/>
      <c r="C18" s="45"/>
      <c r="D18" s="45"/>
      <c r="E18" s="95" t="s">
        <v>45</v>
      </c>
      <c r="F18" s="47"/>
      <c r="G18" s="91"/>
      <c r="H18" s="39"/>
      <c r="I18" s="40"/>
      <c r="J18" s="40"/>
      <c r="K18" s="40"/>
      <c r="L18" s="42"/>
      <c r="M18" s="91"/>
    </row>
    <row r="19" ht="18.75" customHeight="1">
      <c r="A19" s="1"/>
      <c r="B19" s="48">
        <v>1.0</v>
      </c>
      <c r="C19" s="49" t="s">
        <v>46</v>
      </c>
      <c r="D19" s="29">
        <f t="shared" ref="D19:E19" si="1">D20+D21</f>
        <v>1963698</v>
      </c>
      <c r="E19" s="96">
        <f t="shared" si="1"/>
        <v>-87191</v>
      </c>
      <c r="F19" s="51">
        <f t="shared" ref="F19:F31" si="2">+D19+E19</f>
        <v>1876507</v>
      </c>
      <c r="G19" s="52"/>
      <c r="H19" s="48">
        <v>1.0</v>
      </c>
      <c r="I19" s="49" t="s">
        <v>46</v>
      </c>
      <c r="J19" s="53">
        <f t="shared" ref="J19:J24" si="3">F19</f>
        <v>1876507</v>
      </c>
      <c r="K19" s="53">
        <f>K20+K21</f>
        <v>1876507</v>
      </c>
      <c r="L19" s="54">
        <f t="shared" ref="L19:L20" si="4">K19/J19</f>
        <v>1</v>
      </c>
      <c r="M19" s="55"/>
    </row>
    <row r="20" ht="27.0" customHeight="1">
      <c r="A20" s="1"/>
      <c r="B20" s="56" t="s">
        <v>47</v>
      </c>
      <c r="C20" s="57" t="s">
        <v>48</v>
      </c>
      <c r="D20" s="29">
        <v>1963698.0</v>
      </c>
      <c r="E20" s="29">
        <v>-87191.0</v>
      </c>
      <c r="F20" s="59">
        <f t="shared" si="2"/>
        <v>1876507</v>
      </c>
      <c r="G20" s="60"/>
      <c r="H20" s="56" t="s">
        <v>47</v>
      </c>
      <c r="I20" s="57" t="s">
        <v>48</v>
      </c>
      <c r="J20" s="61">
        <f t="shared" si="3"/>
        <v>1876507</v>
      </c>
      <c r="K20" s="61">
        <f>J20</f>
        <v>1876507</v>
      </c>
      <c r="L20" s="62">
        <f t="shared" si="4"/>
        <v>1</v>
      </c>
      <c r="M20" s="63"/>
    </row>
    <row r="21" ht="27.0" customHeight="1">
      <c r="A21" s="1"/>
      <c r="B21" s="56" t="s">
        <v>49</v>
      </c>
      <c r="C21" s="57" t="s">
        <v>50</v>
      </c>
      <c r="D21" s="29">
        <v>0.0</v>
      </c>
      <c r="E21" s="29">
        <v>0.0</v>
      </c>
      <c r="F21" s="59">
        <f t="shared" si="2"/>
        <v>0</v>
      </c>
      <c r="G21" s="64"/>
      <c r="H21" s="56" t="s">
        <v>49</v>
      </c>
      <c r="I21" s="57" t="s">
        <v>50</v>
      </c>
      <c r="J21" s="61">
        <f t="shared" si="3"/>
        <v>0</v>
      </c>
      <c r="K21" s="61">
        <v>0.0</v>
      </c>
      <c r="L21" s="62"/>
      <c r="M21" s="63"/>
    </row>
    <row r="22" ht="18.75" customHeight="1">
      <c r="A22" s="1"/>
      <c r="B22" s="48">
        <v>2.0</v>
      </c>
      <c r="C22" s="49" t="s">
        <v>51</v>
      </c>
      <c r="D22" s="96">
        <f>SUM(D23:D25)</f>
        <v>1963698</v>
      </c>
      <c r="E22" s="96">
        <f>E23+E24+E25</f>
        <v>-87191</v>
      </c>
      <c r="F22" s="51">
        <f t="shared" si="2"/>
        <v>1876507</v>
      </c>
      <c r="G22" s="65"/>
      <c r="H22" s="48">
        <v>2.0</v>
      </c>
      <c r="I22" s="49" t="s">
        <v>51</v>
      </c>
      <c r="J22" s="53">
        <f t="shared" si="3"/>
        <v>1876507</v>
      </c>
      <c r="K22" s="53">
        <f>K23+K24+K25</f>
        <v>1772312.978</v>
      </c>
      <c r="L22" s="54">
        <f t="shared" ref="L22:L25" si="5">K22/J22</f>
        <v>0.9444744826</v>
      </c>
      <c r="M22" s="55"/>
    </row>
    <row r="23" ht="27.0" customHeight="1">
      <c r="A23" s="1"/>
      <c r="B23" s="56" t="s">
        <v>52</v>
      </c>
      <c r="C23" s="57" t="s">
        <v>53</v>
      </c>
      <c r="D23" s="29">
        <v>983667.0</v>
      </c>
      <c r="E23" s="29">
        <v>0.0</v>
      </c>
      <c r="F23" s="59">
        <f t="shared" si="2"/>
        <v>983667</v>
      </c>
      <c r="G23" s="64"/>
      <c r="H23" s="56" t="s">
        <v>52</v>
      </c>
      <c r="I23" s="57" t="s">
        <v>53</v>
      </c>
      <c r="J23" s="61">
        <f t="shared" si="3"/>
        <v>983667</v>
      </c>
      <c r="K23" s="61">
        <v>949657.321</v>
      </c>
      <c r="L23" s="62">
        <f t="shared" si="5"/>
        <v>0.9654256176</v>
      </c>
      <c r="M23" s="63"/>
    </row>
    <row r="24" ht="27.0" customHeight="1">
      <c r="A24" s="1"/>
      <c r="B24" s="56" t="s">
        <v>54</v>
      </c>
      <c r="C24" s="57" t="s">
        <v>55</v>
      </c>
      <c r="D24" s="29">
        <f>D19-D23-D25</f>
        <v>972489</v>
      </c>
      <c r="E24" s="29">
        <v>-87191.0</v>
      </c>
      <c r="F24" s="59">
        <f t="shared" si="2"/>
        <v>885298</v>
      </c>
      <c r="G24" s="64"/>
      <c r="H24" s="56" t="s">
        <v>54</v>
      </c>
      <c r="I24" s="57" t="s">
        <v>55</v>
      </c>
      <c r="J24" s="61">
        <f t="shared" si="3"/>
        <v>885298</v>
      </c>
      <c r="K24" s="61">
        <v>815113.657</v>
      </c>
      <c r="L24" s="62">
        <f t="shared" si="5"/>
        <v>0.9207223522</v>
      </c>
      <c r="M24" s="63"/>
    </row>
    <row r="25" ht="27.0" customHeight="1">
      <c r="A25" s="1"/>
      <c r="B25" s="56" t="s">
        <v>56</v>
      </c>
      <c r="C25" s="57" t="s">
        <v>57</v>
      </c>
      <c r="D25" s="29">
        <f t="shared" ref="D25:E25" si="6">SUM(D26:D30)</f>
        <v>7542</v>
      </c>
      <c r="E25" s="29">
        <f t="shared" si="6"/>
        <v>0</v>
      </c>
      <c r="F25" s="59">
        <f t="shared" si="2"/>
        <v>7542</v>
      </c>
      <c r="G25" s="64"/>
      <c r="H25" s="56" t="s">
        <v>56</v>
      </c>
      <c r="I25" s="57" t="s">
        <v>57</v>
      </c>
      <c r="J25" s="61">
        <f t="shared" ref="J25:K25" si="7">SUM(J26:J30)</f>
        <v>7542</v>
      </c>
      <c r="K25" s="61">
        <f t="shared" si="7"/>
        <v>7542</v>
      </c>
      <c r="L25" s="62">
        <f t="shared" si="5"/>
        <v>1</v>
      </c>
      <c r="M25" s="63"/>
    </row>
    <row r="26" ht="15.75" customHeight="1">
      <c r="A26" s="1"/>
      <c r="B26" s="56"/>
      <c r="C26" s="66" t="s">
        <v>58</v>
      </c>
      <c r="D26" s="29">
        <v>0.0</v>
      </c>
      <c r="E26" s="29">
        <v>0.0</v>
      </c>
      <c r="F26" s="59">
        <f t="shared" si="2"/>
        <v>0</v>
      </c>
      <c r="G26" s="67"/>
      <c r="H26" s="56"/>
      <c r="I26" s="66" t="s">
        <v>58</v>
      </c>
      <c r="J26" s="61">
        <f t="shared" ref="J26:J30" si="8">F26</f>
        <v>0</v>
      </c>
      <c r="K26" s="68">
        <v>0.0</v>
      </c>
      <c r="L26" s="69"/>
      <c r="M26" s="25"/>
    </row>
    <row r="27" ht="15.75" customHeight="1">
      <c r="A27" s="1"/>
      <c r="B27" s="56"/>
      <c r="C27" s="66" t="s">
        <v>59</v>
      </c>
      <c r="D27" s="29">
        <v>0.0</v>
      </c>
      <c r="E27" s="29">
        <v>0.0</v>
      </c>
      <c r="F27" s="59">
        <f t="shared" si="2"/>
        <v>0</v>
      </c>
      <c r="G27" s="67"/>
      <c r="H27" s="56"/>
      <c r="I27" s="66" t="s">
        <v>59</v>
      </c>
      <c r="J27" s="61">
        <f t="shared" si="8"/>
        <v>0</v>
      </c>
      <c r="K27" s="61">
        <v>0.0</v>
      </c>
      <c r="L27" s="62"/>
      <c r="M27" s="63"/>
    </row>
    <row r="28" ht="15.75" customHeight="1">
      <c r="A28" s="1"/>
      <c r="B28" s="56"/>
      <c r="C28" s="66" t="s">
        <v>60</v>
      </c>
      <c r="D28" s="29">
        <v>0.0</v>
      </c>
      <c r="E28" s="29">
        <v>0.0</v>
      </c>
      <c r="F28" s="59">
        <f t="shared" si="2"/>
        <v>0</v>
      </c>
      <c r="G28" s="67"/>
      <c r="H28" s="56"/>
      <c r="I28" s="66" t="s">
        <v>60</v>
      </c>
      <c r="J28" s="61">
        <f t="shared" si="8"/>
        <v>0</v>
      </c>
      <c r="K28" s="61">
        <v>0.0</v>
      </c>
      <c r="L28" s="62"/>
      <c r="M28" s="63"/>
    </row>
    <row r="29" ht="15.75" customHeight="1">
      <c r="A29" s="1"/>
      <c r="B29" s="56"/>
      <c r="C29" s="66" t="s">
        <v>61</v>
      </c>
      <c r="D29" s="29">
        <v>7542.0</v>
      </c>
      <c r="E29" s="29">
        <v>0.0</v>
      </c>
      <c r="F29" s="59">
        <f t="shared" si="2"/>
        <v>7542</v>
      </c>
      <c r="G29" s="64"/>
      <c r="H29" s="56"/>
      <c r="I29" s="66" t="s">
        <v>61</v>
      </c>
      <c r="J29" s="61">
        <f t="shared" si="8"/>
        <v>7542</v>
      </c>
      <c r="K29" s="61">
        <v>7542.0</v>
      </c>
      <c r="L29" s="62"/>
      <c r="M29" s="1"/>
    </row>
    <row r="30" ht="15.75" customHeight="1">
      <c r="A30" s="1"/>
      <c r="B30" s="56"/>
      <c r="C30" s="66" t="s">
        <v>62</v>
      </c>
      <c r="D30" s="29">
        <v>0.0</v>
      </c>
      <c r="E30" s="29">
        <v>0.0</v>
      </c>
      <c r="F30" s="59">
        <f t="shared" si="2"/>
        <v>0</v>
      </c>
      <c r="G30" s="67"/>
      <c r="H30" s="56"/>
      <c r="I30" s="66" t="s">
        <v>62</v>
      </c>
      <c r="J30" s="61">
        <f t="shared" si="8"/>
        <v>0</v>
      </c>
      <c r="K30" s="61">
        <v>0.0</v>
      </c>
      <c r="L30" s="62"/>
      <c r="M30" s="63"/>
    </row>
    <row r="31" ht="18.75" customHeight="1">
      <c r="A31" s="1"/>
      <c r="B31" s="70">
        <v>3.0</v>
      </c>
      <c r="C31" s="71" t="s">
        <v>63</v>
      </c>
      <c r="D31" s="97">
        <f t="shared" ref="D31:E31" si="9">D19-D22</f>
        <v>0</v>
      </c>
      <c r="E31" s="97">
        <f t="shared" si="9"/>
        <v>0</v>
      </c>
      <c r="F31" s="73">
        <f t="shared" si="2"/>
        <v>0</v>
      </c>
      <c r="G31" s="25"/>
      <c r="H31" s="70">
        <v>3.0</v>
      </c>
      <c r="I31" s="71" t="s">
        <v>63</v>
      </c>
      <c r="J31" s="74">
        <f t="shared" ref="J31:K31" si="10">J19-J22</f>
        <v>0</v>
      </c>
      <c r="K31" s="74">
        <f t="shared" si="10"/>
        <v>104194.022</v>
      </c>
      <c r="L31" s="75">
        <f>K31/K19</f>
        <v>0.05552551736</v>
      </c>
      <c r="M31" s="63"/>
    </row>
    <row r="32" ht="15.7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</row>
    <row r="33" ht="15.75" customHeight="1">
      <c r="A33" s="76"/>
      <c r="B33" s="76" t="s">
        <v>72</v>
      </c>
      <c r="C33" s="76"/>
      <c r="D33" s="76"/>
      <c r="E33" s="76"/>
      <c r="F33" s="76"/>
      <c r="G33" s="76"/>
      <c r="H33" s="86"/>
      <c r="I33" s="76"/>
      <c r="J33" s="76"/>
      <c r="K33" s="76"/>
      <c r="L33" s="76"/>
      <c r="M33" s="76"/>
    </row>
  </sheetData>
  <mergeCells count="23">
    <mergeCell ref="B2:L3"/>
    <mergeCell ref="B7:F7"/>
    <mergeCell ref="B8:C8"/>
    <mergeCell ref="E8:F8"/>
    <mergeCell ref="B9:C9"/>
    <mergeCell ref="E9:F9"/>
    <mergeCell ref="E10:F10"/>
    <mergeCell ref="B10:C10"/>
    <mergeCell ref="B11:C11"/>
    <mergeCell ref="E11:F11"/>
    <mergeCell ref="B12:C12"/>
    <mergeCell ref="E12:F12"/>
    <mergeCell ref="B14:F14"/>
    <mergeCell ref="H14:L14"/>
    <mergeCell ref="K16:K18"/>
    <mergeCell ref="L16:L18"/>
    <mergeCell ref="B15:B18"/>
    <mergeCell ref="C15:C18"/>
    <mergeCell ref="D15:D18"/>
    <mergeCell ref="F15:F18"/>
    <mergeCell ref="H16:H18"/>
    <mergeCell ref="I16:I18"/>
    <mergeCell ref="J16:J18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6.14"/>
    <col customWidth="1" min="3" max="3" width="20.0"/>
    <col customWidth="1" min="4" max="6" width="16.14"/>
    <col customWidth="1" min="7" max="7" width="10.86"/>
    <col customWidth="1" min="8" max="8" width="6.14"/>
    <col customWidth="1" min="9" max="9" width="20.0"/>
    <col customWidth="1" min="10" max="11" width="15.0"/>
    <col customWidth="1" min="12" max="12" width="5.0"/>
    <col customWidth="1" min="13" max="13" width="10.86"/>
  </cols>
  <sheetData>
    <row r="1" ht="63.75" customHeight="1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>
      <c r="A2" s="76"/>
      <c r="B2" s="3" t="s">
        <v>24</v>
      </c>
      <c r="C2" s="4"/>
      <c r="D2" s="4"/>
      <c r="E2" s="4"/>
      <c r="F2" s="4"/>
      <c r="G2" s="4"/>
      <c r="H2" s="4"/>
      <c r="I2" s="4"/>
      <c r="J2" s="4"/>
      <c r="K2" s="4"/>
      <c r="L2" s="4"/>
      <c r="M2" s="17"/>
    </row>
    <row r="3">
      <c r="A3" s="76"/>
      <c r="B3" s="5"/>
      <c r="M3" s="17"/>
    </row>
    <row r="4">
      <c r="A4" s="76"/>
      <c r="B4" s="76" t="s">
        <v>73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>
      <c r="A5" s="76"/>
      <c r="B5" s="76" t="s">
        <v>74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>
      <c r="A6" s="76"/>
      <c r="B6" s="76" t="s">
        <v>75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</row>
    <row r="7">
      <c r="A7" s="76"/>
      <c r="B7" s="77" t="s">
        <v>76</v>
      </c>
      <c r="C7" s="19"/>
      <c r="D7" s="19"/>
      <c r="E7" s="19"/>
      <c r="F7" s="20"/>
      <c r="G7" s="76"/>
      <c r="H7" s="76"/>
      <c r="I7" s="76"/>
      <c r="J7" s="76"/>
      <c r="K7" s="76"/>
      <c r="L7" s="76"/>
      <c r="M7" s="76"/>
    </row>
    <row r="8" ht="16.5" customHeight="1">
      <c r="A8" s="76"/>
      <c r="B8" s="78" t="s">
        <v>29</v>
      </c>
      <c r="C8" s="22"/>
      <c r="D8" s="79">
        <v>6.0</v>
      </c>
      <c r="E8" s="78" t="s">
        <v>30</v>
      </c>
      <c r="F8" s="22"/>
      <c r="G8" s="76"/>
      <c r="H8" s="76"/>
      <c r="I8" s="76"/>
      <c r="J8" s="76"/>
      <c r="K8" s="76"/>
      <c r="L8" s="76"/>
      <c r="M8" s="76"/>
    </row>
    <row r="9" ht="16.5" customHeight="1">
      <c r="A9" s="76"/>
      <c r="B9" s="78" t="s">
        <v>31</v>
      </c>
      <c r="C9" s="22"/>
      <c r="D9" s="79">
        <v>7.0</v>
      </c>
      <c r="E9" s="78"/>
      <c r="F9" s="22"/>
      <c r="G9" s="80"/>
      <c r="H9" s="80"/>
      <c r="I9" s="76"/>
      <c r="J9" s="76"/>
      <c r="K9" s="76"/>
      <c r="L9" s="76"/>
      <c r="M9" s="76"/>
    </row>
    <row r="10" ht="16.5" customHeight="1">
      <c r="A10" s="76"/>
      <c r="B10" s="78" t="s">
        <v>32</v>
      </c>
      <c r="C10" s="22"/>
      <c r="D10" s="79">
        <v>1.0</v>
      </c>
      <c r="E10" s="78"/>
      <c r="F10" s="22"/>
      <c r="G10" s="81"/>
      <c r="H10" s="81"/>
      <c r="I10" s="76"/>
      <c r="J10" s="76"/>
      <c r="K10" s="76"/>
      <c r="L10" s="76"/>
      <c r="M10" s="76"/>
    </row>
    <row r="11" ht="27.0" customHeight="1">
      <c r="A11" s="76"/>
      <c r="B11" s="82" t="s">
        <v>33</v>
      </c>
      <c r="C11" s="22"/>
      <c r="D11" s="83" t="s">
        <v>34</v>
      </c>
      <c r="E11" s="78"/>
      <c r="F11" s="22"/>
      <c r="G11" s="76"/>
      <c r="H11" s="76"/>
      <c r="I11" s="76"/>
      <c r="J11" s="76"/>
      <c r="K11" s="76"/>
      <c r="L11" s="76"/>
      <c r="M11" s="76"/>
    </row>
    <row r="12" ht="16.5" customHeight="1">
      <c r="A12" s="76"/>
      <c r="B12" s="84" t="s">
        <v>20</v>
      </c>
      <c r="C12" s="22"/>
      <c r="D12" s="85">
        <v>2289343.0</v>
      </c>
      <c r="E12" s="78"/>
      <c r="F12" s="22"/>
      <c r="G12" s="76"/>
      <c r="H12" s="76"/>
      <c r="I12" s="76"/>
      <c r="J12" s="76"/>
      <c r="K12" s="76"/>
      <c r="L12" s="76"/>
      <c r="M12" s="76"/>
    </row>
    <row r="13" ht="15.75" customHeight="1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</row>
    <row r="14" ht="42.75" customHeight="1">
      <c r="A14" s="76"/>
      <c r="B14" s="30" t="s">
        <v>77</v>
      </c>
      <c r="C14" s="31"/>
      <c r="D14" s="31"/>
      <c r="E14" s="31"/>
      <c r="F14" s="32"/>
      <c r="G14" s="86"/>
      <c r="H14" s="30" t="s">
        <v>78</v>
      </c>
      <c r="I14" s="31"/>
      <c r="J14" s="31"/>
      <c r="K14" s="31"/>
      <c r="L14" s="32"/>
      <c r="M14" s="86"/>
    </row>
    <row r="15" ht="13.5" customHeight="1">
      <c r="A15" s="76"/>
      <c r="B15" s="87"/>
      <c r="C15" s="88" t="s">
        <v>37</v>
      </c>
      <c r="D15" s="88" t="s">
        <v>38</v>
      </c>
      <c r="E15" s="89" t="s">
        <v>39</v>
      </c>
      <c r="F15" s="90" t="s">
        <v>40</v>
      </c>
      <c r="G15" s="91"/>
      <c r="H15" s="92"/>
      <c r="I15" s="92"/>
      <c r="J15" s="92"/>
      <c r="K15" s="92"/>
      <c r="L15" s="91"/>
      <c r="M15" s="91"/>
    </row>
    <row r="16" ht="13.5" customHeight="1">
      <c r="A16" s="76"/>
      <c r="B16" s="39"/>
      <c r="C16" s="40"/>
      <c r="D16" s="40"/>
      <c r="E16" s="93" t="s">
        <v>79</v>
      </c>
      <c r="F16" s="42"/>
      <c r="G16" s="91"/>
      <c r="H16" s="87"/>
      <c r="I16" s="88" t="s">
        <v>37</v>
      </c>
      <c r="J16" s="88" t="s">
        <v>42</v>
      </c>
      <c r="K16" s="88" t="s">
        <v>80</v>
      </c>
      <c r="L16" s="90" t="s">
        <v>44</v>
      </c>
      <c r="M16" s="91"/>
    </row>
    <row r="17" ht="13.5" customHeight="1">
      <c r="A17" s="76"/>
      <c r="B17" s="39"/>
      <c r="C17" s="40"/>
      <c r="D17" s="40"/>
      <c r="E17" s="94"/>
      <c r="F17" s="42"/>
      <c r="G17" s="91"/>
      <c r="H17" s="39"/>
      <c r="I17" s="40"/>
      <c r="J17" s="40"/>
      <c r="K17" s="40"/>
      <c r="L17" s="42"/>
      <c r="M17" s="91"/>
    </row>
    <row r="18" ht="13.5" customHeight="1">
      <c r="A18" s="76"/>
      <c r="B18" s="44"/>
      <c r="C18" s="45"/>
      <c r="D18" s="45"/>
      <c r="E18" s="95" t="s">
        <v>45</v>
      </c>
      <c r="F18" s="47"/>
      <c r="G18" s="91"/>
      <c r="H18" s="39"/>
      <c r="I18" s="40"/>
      <c r="J18" s="40"/>
      <c r="K18" s="40"/>
      <c r="L18" s="42"/>
      <c r="M18" s="91"/>
    </row>
    <row r="19" ht="18.75" customHeight="1">
      <c r="A19" s="76"/>
      <c r="B19" s="98">
        <v>1.0</v>
      </c>
      <c r="C19" s="99" t="s">
        <v>46</v>
      </c>
      <c r="D19" s="100">
        <v>2289343.0</v>
      </c>
      <c r="E19" s="100">
        <f>E20+E21</f>
        <v>0</v>
      </c>
      <c r="F19" s="101">
        <f t="shared" ref="F19:F31" si="1">+D19+E19</f>
        <v>2289343</v>
      </c>
      <c r="G19" s="102"/>
      <c r="H19" s="98">
        <v>1.0</v>
      </c>
      <c r="I19" s="99" t="s">
        <v>46</v>
      </c>
      <c r="J19" s="103">
        <f t="shared" ref="J19:J24" si="2">F19</f>
        <v>2289343</v>
      </c>
      <c r="K19" s="103">
        <f>K20+K21</f>
        <v>2289343</v>
      </c>
      <c r="L19" s="104">
        <f t="shared" ref="L19:L20" si="3">K19/J19</f>
        <v>1</v>
      </c>
      <c r="M19" s="105"/>
    </row>
    <row r="20" ht="27.0" customHeight="1">
      <c r="A20" s="76"/>
      <c r="B20" s="106" t="s">
        <v>47</v>
      </c>
      <c r="C20" s="107" t="s">
        <v>48</v>
      </c>
      <c r="D20" s="85">
        <v>2289343.0</v>
      </c>
      <c r="E20" s="85">
        <v>0.0</v>
      </c>
      <c r="F20" s="108">
        <f t="shared" si="1"/>
        <v>2289343</v>
      </c>
      <c r="G20" s="109"/>
      <c r="H20" s="106" t="s">
        <v>47</v>
      </c>
      <c r="I20" s="107" t="s">
        <v>48</v>
      </c>
      <c r="J20" s="110">
        <f t="shared" si="2"/>
        <v>2289343</v>
      </c>
      <c r="K20" s="110">
        <f>J20</f>
        <v>2289343</v>
      </c>
      <c r="L20" s="111">
        <f t="shared" si="3"/>
        <v>1</v>
      </c>
      <c r="M20" s="112"/>
    </row>
    <row r="21" ht="27.0" customHeight="1">
      <c r="A21" s="76"/>
      <c r="B21" s="106" t="s">
        <v>49</v>
      </c>
      <c r="C21" s="107" t="s">
        <v>50</v>
      </c>
      <c r="D21" s="85">
        <v>0.0</v>
      </c>
      <c r="E21" s="85">
        <v>0.0</v>
      </c>
      <c r="F21" s="108">
        <f t="shared" si="1"/>
        <v>0</v>
      </c>
      <c r="G21" s="113"/>
      <c r="H21" s="106" t="s">
        <v>49</v>
      </c>
      <c r="I21" s="107" t="s">
        <v>50</v>
      </c>
      <c r="J21" s="110">
        <f t="shared" si="2"/>
        <v>0</v>
      </c>
      <c r="K21" s="110">
        <v>0.0</v>
      </c>
      <c r="L21" s="111"/>
      <c r="M21" s="112"/>
    </row>
    <row r="22" ht="18.75" customHeight="1">
      <c r="A22" s="76"/>
      <c r="B22" s="98">
        <v>2.0</v>
      </c>
      <c r="C22" s="99" t="s">
        <v>51</v>
      </c>
      <c r="D22" s="100">
        <f>SUM(D23:D24,D25)</f>
        <v>2272759</v>
      </c>
      <c r="E22" s="100">
        <f>E23+E24+E25</f>
        <v>0</v>
      </c>
      <c r="F22" s="101">
        <f t="shared" si="1"/>
        <v>2272759</v>
      </c>
      <c r="G22" s="114"/>
      <c r="H22" s="98">
        <v>2.0</v>
      </c>
      <c r="I22" s="99" t="s">
        <v>51</v>
      </c>
      <c r="J22" s="103">
        <f t="shared" si="2"/>
        <v>2272759</v>
      </c>
      <c r="K22" s="103">
        <f>K23+K24+K25</f>
        <v>2272759.891</v>
      </c>
      <c r="L22" s="104">
        <f t="shared" ref="L22:L25" si="4">K22/J22</f>
        <v>1.000000392</v>
      </c>
      <c r="M22" s="105"/>
    </row>
    <row r="23" ht="27.0" customHeight="1">
      <c r="A23" s="76"/>
      <c r="B23" s="106" t="s">
        <v>52</v>
      </c>
      <c r="C23" s="107" t="s">
        <v>53</v>
      </c>
      <c r="D23" s="85">
        <v>758928.0</v>
      </c>
      <c r="E23" s="85">
        <v>0.0</v>
      </c>
      <c r="F23" s="108">
        <f t="shared" si="1"/>
        <v>758928</v>
      </c>
      <c r="G23" s="113"/>
      <c r="H23" s="106" t="s">
        <v>52</v>
      </c>
      <c r="I23" s="107" t="s">
        <v>53</v>
      </c>
      <c r="J23" s="110">
        <f t="shared" si="2"/>
        <v>758928</v>
      </c>
      <c r="K23" s="110">
        <v>758928.804</v>
      </c>
      <c r="L23" s="111">
        <f t="shared" si="4"/>
        <v>1.000001059</v>
      </c>
      <c r="M23" s="112"/>
    </row>
    <row r="24" ht="27.0" customHeight="1">
      <c r="A24" s="76"/>
      <c r="B24" s="106" t="s">
        <v>54</v>
      </c>
      <c r="C24" s="107" t="s">
        <v>55</v>
      </c>
      <c r="D24" s="85">
        <f>1513831-D25</f>
        <v>1496848</v>
      </c>
      <c r="E24" s="85">
        <v>0.0</v>
      </c>
      <c r="F24" s="108">
        <f t="shared" si="1"/>
        <v>1496848</v>
      </c>
      <c r="G24" s="113"/>
      <c r="H24" s="106" t="s">
        <v>54</v>
      </c>
      <c r="I24" s="107" t="s">
        <v>55</v>
      </c>
      <c r="J24" s="110">
        <f t="shared" si="2"/>
        <v>1496848</v>
      </c>
      <c r="K24" s="110">
        <f>1513831.087-K25</f>
        <v>1496848.087</v>
      </c>
      <c r="L24" s="111">
        <f t="shared" si="4"/>
        <v>1.000000058</v>
      </c>
      <c r="M24" s="112"/>
    </row>
    <row r="25" ht="27.0" customHeight="1">
      <c r="A25" s="76"/>
      <c r="B25" s="106" t="s">
        <v>56</v>
      </c>
      <c r="C25" s="107" t="s">
        <v>57</v>
      </c>
      <c r="D25" s="85">
        <f>SUM(D26:D30)</f>
        <v>16983</v>
      </c>
      <c r="E25" s="85">
        <v>0.0</v>
      </c>
      <c r="F25" s="108">
        <f t="shared" si="1"/>
        <v>16983</v>
      </c>
      <c r="G25" s="113"/>
      <c r="H25" s="106" t="s">
        <v>56</v>
      </c>
      <c r="I25" s="107" t="s">
        <v>57</v>
      </c>
      <c r="J25" s="110">
        <f>SUM(J26:J30)</f>
        <v>16983</v>
      </c>
      <c r="K25" s="110">
        <v>16983.0</v>
      </c>
      <c r="L25" s="111">
        <f t="shared" si="4"/>
        <v>1</v>
      </c>
      <c r="M25" s="112"/>
    </row>
    <row r="26" ht="15.75" customHeight="1">
      <c r="A26" s="76"/>
      <c r="B26" s="106"/>
      <c r="C26" s="115" t="s">
        <v>58</v>
      </c>
      <c r="D26" s="85">
        <v>0.0</v>
      </c>
      <c r="E26" s="85">
        <v>0.0</v>
      </c>
      <c r="F26" s="108">
        <f t="shared" si="1"/>
        <v>0</v>
      </c>
      <c r="G26" s="116"/>
      <c r="H26" s="106"/>
      <c r="I26" s="115" t="s">
        <v>58</v>
      </c>
      <c r="J26" s="110">
        <f t="shared" ref="J26:J30" si="5">F26</f>
        <v>0</v>
      </c>
      <c r="K26" s="117">
        <v>0.0</v>
      </c>
      <c r="L26" s="118"/>
      <c r="M26" s="81"/>
    </row>
    <row r="27" ht="15.75" customHeight="1">
      <c r="A27" s="76"/>
      <c r="B27" s="106"/>
      <c r="C27" s="115" t="s">
        <v>59</v>
      </c>
      <c r="D27" s="85">
        <v>0.0</v>
      </c>
      <c r="E27" s="85">
        <v>0.0</v>
      </c>
      <c r="F27" s="108">
        <f t="shared" si="1"/>
        <v>0</v>
      </c>
      <c r="G27" s="116"/>
      <c r="H27" s="106"/>
      <c r="I27" s="115" t="s">
        <v>59</v>
      </c>
      <c r="J27" s="110">
        <f t="shared" si="5"/>
        <v>0</v>
      </c>
      <c r="K27" s="110">
        <v>0.0</v>
      </c>
      <c r="L27" s="111"/>
      <c r="M27" s="112"/>
    </row>
    <row r="28" ht="15.75" customHeight="1">
      <c r="A28" s="76"/>
      <c r="B28" s="106"/>
      <c r="C28" s="115" t="s">
        <v>60</v>
      </c>
      <c r="D28" s="85">
        <v>0.0</v>
      </c>
      <c r="E28" s="85">
        <v>0.0</v>
      </c>
      <c r="F28" s="108">
        <f t="shared" si="1"/>
        <v>0</v>
      </c>
      <c r="G28" s="116"/>
      <c r="H28" s="106"/>
      <c r="I28" s="115" t="s">
        <v>60</v>
      </c>
      <c r="J28" s="110">
        <f t="shared" si="5"/>
        <v>0</v>
      </c>
      <c r="K28" s="110">
        <v>0.0</v>
      </c>
      <c r="L28" s="111"/>
      <c r="M28" s="112"/>
    </row>
    <row r="29" ht="15.75" customHeight="1">
      <c r="A29" s="76"/>
      <c r="B29" s="106"/>
      <c r="C29" s="115" t="s">
        <v>61</v>
      </c>
      <c r="D29" s="85">
        <v>16983.0</v>
      </c>
      <c r="E29" s="85">
        <v>0.0</v>
      </c>
      <c r="F29" s="108">
        <f t="shared" si="1"/>
        <v>16983</v>
      </c>
      <c r="G29" s="113"/>
      <c r="H29" s="106"/>
      <c r="I29" s="115" t="s">
        <v>61</v>
      </c>
      <c r="J29" s="110">
        <f t="shared" si="5"/>
        <v>16983</v>
      </c>
      <c r="K29" s="110">
        <v>16983.0</v>
      </c>
      <c r="L29" s="111"/>
      <c r="M29" s="112"/>
    </row>
    <row r="30" ht="15.75" customHeight="1">
      <c r="A30" s="76"/>
      <c r="B30" s="106"/>
      <c r="C30" s="115" t="s">
        <v>62</v>
      </c>
      <c r="D30" s="85">
        <v>0.0</v>
      </c>
      <c r="E30" s="85">
        <v>0.0</v>
      </c>
      <c r="F30" s="108">
        <f t="shared" si="1"/>
        <v>0</v>
      </c>
      <c r="G30" s="116"/>
      <c r="H30" s="106"/>
      <c r="I30" s="115" t="s">
        <v>62</v>
      </c>
      <c r="J30" s="110">
        <f t="shared" si="5"/>
        <v>0</v>
      </c>
      <c r="K30" s="110">
        <v>0.0</v>
      </c>
      <c r="L30" s="111"/>
      <c r="M30" s="112"/>
    </row>
    <row r="31" ht="18.75" customHeight="1">
      <c r="A31" s="76"/>
      <c r="B31" s="119">
        <v>3.0</v>
      </c>
      <c r="C31" s="120" t="s">
        <v>63</v>
      </c>
      <c r="D31" s="121">
        <f t="shared" ref="D31:E31" si="6">D19-D22</f>
        <v>16584</v>
      </c>
      <c r="E31" s="121">
        <f t="shared" si="6"/>
        <v>0</v>
      </c>
      <c r="F31" s="122">
        <f t="shared" si="1"/>
        <v>16584</v>
      </c>
      <c r="G31" s="81"/>
      <c r="H31" s="119">
        <v>3.0</v>
      </c>
      <c r="I31" s="120" t="s">
        <v>63</v>
      </c>
      <c r="J31" s="123">
        <f t="shared" ref="J31:K31" si="7">J19-J22</f>
        <v>16584</v>
      </c>
      <c r="K31" s="123">
        <f t="shared" si="7"/>
        <v>16583.109</v>
      </c>
      <c r="L31" s="124">
        <f>K31/K19</f>
        <v>0.007243610503</v>
      </c>
      <c r="M31" s="112"/>
    </row>
    <row r="32" ht="15.7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</row>
    <row r="33" ht="15.75" customHeight="1">
      <c r="A33" s="76"/>
      <c r="B33" s="76" t="s">
        <v>81</v>
      </c>
      <c r="C33" s="76"/>
      <c r="D33" s="76"/>
      <c r="E33" s="76"/>
      <c r="F33" s="76"/>
      <c r="G33" s="76"/>
      <c r="H33" s="86"/>
      <c r="I33" s="76"/>
      <c r="J33" s="76"/>
      <c r="K33" s="76"/>
      <c r="L33" s="76"/>
      <c r="M33" s="76"/>
    </row>
  </sheetData>
  <mergeCells count="23">
    <mergeCell ref="B2:L3"/>
    <mergeCell ref="B7:F7"/>
    <mergeCell ref="B8:C8"/>
    <mergeCell ref="E8:F8"/>
    <mergeCell ref="B9:C9"/>
    <mergeCell ref="E9:F9"/>
    <mergeCell ref="E10:F10"/>
    <mergeCell ref="B10:C10"/>
    <mergeCell ref="B11:C11"/>
    <mergeCell ref="E11:F11"/>
    <mergeCell ref="B12:C12"/>
    <mergeCell ref="E12:F12"/>
    <mergeCell ref="B14:F14"/>
    <mergeCell ref="H14:L14"/>
    <mergeCell ref="K16:K18"/>
    <mergeCell ref="L16:L18"/>
    <mergeCell ref="B15:B18"/>
    <mergeCell ref="C15:C18"/>
    <mergeCell ref="D15:D18"/>
    <mergeCell ref="F15:F18"/>
    <mergeCell ref="H16:H18"/>
    <mergeCell ref="I16:I18"/>
    <mergeCell ref="J16:J18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6.14"/>
    <col customWidth="1" min="3" max="3" width="20.0"/>
    <col customWidth="1" min="4" max="6" width="16.14"/>
    <col customWidth="1" min="7" max="7" width="10.86"/>
    <col customWidth="1" min="8" max="8" width="6.14"/>
    <col customWidth="1" min="9" max="9" width="20.0"/>
    <col customWidth="1" min="10" max="11" width="15.0"/>
    <col customWidth="1" min="12" max="12" width="5.0"/>
    <col customWidth="1" min="13" max="15" width="10.86"/>
    <col customWidth="1" min="16" max="26" width="10.0"/>
  </cols>
  <sheetData>
    <row r="1" ht="63.75" customHeight="1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</row>
    <row r="2">
      <c r="A2" s="76"/>
      <c r="B2" s="3" t="s">
        <v>24</v>
      </c>
      <c r="C2" s="4"/>
      <c r="D2" s="4"/>
      <c r="E2" s="4"/>
      <c r="F2" s="4"/>
      <c r="G2" s="4"/>
      <c r="H2" s="4"/>
      <c r="I2" s="4"/>
      <c r="J2" s="4"/>
      <c r="K2" s="4"/>
      <c r="L2" s="4"/>
      <c r="M2" s="17"/>
      <c r="N2" s="17"/>
      <c r="O2" s="17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>
      <c r="A3" s="76"/>
      <c r="B3" s="5"/>
      <c r="M3" s="17"/>
      <c r="N3" s="17"/>
      <c r="O3" s="17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>
      <c r="A4" s="76"/>
      <c r="B4" s="76" t="s">
        <v>82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</row>
    <row r="5">
      <c r="A5" s="76"/>
      <c r="B5" s="76" t="s">
        <v>83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</row>
    <row r="6">
      <c r="A6" s="76"/>
      <c r="B6" s="76" t="s">
        <v>84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</row>
    <row r="7">
      <c r="A7" s="76"/>
      <c r="B7" s="77" t="s">
        <v>85</v>
      </c>
      <c r="C7" s="19"/>
      <c r="D7" s="19"/>
      <c r="E7" s="19"/>
      <c r="F7" s="20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</row>
    <row r="8" ht="16.5" customHeight="1">
      <c r="A8" s="76"/>
      <c r="B8" s="78" t="s">
        <v>29</v>
      </c>
      <c r="C8" s="22"/>
      <c r="D8" s="79">
        <v>6.0</v>
      </c>
      <c r="E8" s="78" t="s">
        <v>30</v>
      </c>
      <c r="F8" s="22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</row>
    <row r="9" ht="16.5" customHeight="1">
      <c r="A9" s="76"/>
      <c r="B9" s="78" t="s">
        <v>31</v>
      </c>
      <c r="C9" s="22"/>
      <c r="D9" s="79">
        <v>7.0</v>
      </c>
      <c r="E9" s="78"/>
      <c r="F9" s="22"/>
      <c r="G9" s="80"/>
      <c r="H9" s="80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</row>
    <row r="10" ht="16.5" customHeight="1">
      <c r="A10" s="76"/>
      <c r="B10" s="78" t="s">
        <v>32</v>
      </c>
      <c r="C10" s="22"/>
      <c r="D10" s="79">
        <v>1.0</v>
      </c>
      <c r="E10" s="78"/>
      <c r="F10" s="22"/>
      <c r="G10" s="81"/>
      <c r="H10" s="81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</row>
    <row r="11" ht="27.0" customHeight="1">
      <c r="A11" s="76"/>
      <c r="B11" s="82" t="s">
        <v>33</v>
      </c>
      <c r="C11" s="22"/>
      <c r="D11" s="83" t="s">
        <v>34</v>
      </c>
      <c r="E11" s="78"/>
      <c r="F11" s="22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</row>
    <row r="12" ht="16.5" customHeight="1">
      <c r="A12" s="76"/>
      <c r="B12" s="84" t="s">
        <v>20</v>
      </c>
      <c r="C12" s="22"/>
      <c r="D12" s="85">
        <f>F19</f>
        <v>2658842</v>
      </c>
      <c r="E12" s="78"/>
      <c r="F12" s="22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</row>
    <row r="13" ht="15.75" customHeight="1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</row>
    <row r="14" ht="42.75" customHeight="1">
      <c r="A14" s="76"/>
      <c r="B14" s="30" t="s">
        <v>86</v>
      </c>
      <c r="C14" s="31"/>
      <c r="D14" s="31"/>
      <c r="E14" s="31"/>
      <c r="F14" s="32"/>
      <c r="G14" s="86"/>
      <c r="H14" s="30" t="s">
        <v>87</v>
      </c>
      <c r="I14" s="31"/>
      <c r="J14" s="31"/>
      <c r="K14" s="31"/>
      <c r="L14" s="32"/>
      <c r="M14" s="86"/>
      <c r="N14" s="86"/>
      <c r="O14" s="8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</row>
    <row r="15" ht="13.5" customHeight="1">
      <c r="A15" s="76"/>
      <c r="B15" s="87"/>
      <c r="C15" s="88" t="s">
        <v>37</v>
      </c>
      <c r="D15" s="88" t="s">
        <v>38</v>
      </c>
      <c r="E15" s="89" t="s">
        <v>39</v>
      </c>
      <c r="F15" s="90" t="s">
        <v>40</v>
      </c>
      <c r="G15" s="91"/>
      <c r="H15" s="92"/>
      <c r="I15" s="92"/>
      <c r="J15" s="92"/>
      <c r="K15" s="92"/>
      <c r="L15" s="91"/>
      <c r="M15" s="91"/>
      <c r="N15" s="91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</row>
    <row r="16" ht="13.5" customHeight="1">
      <c r="A16" s="76"/>
      <c r="B16" s="39"/>
      <c r="C16" s="40"/>
      <c r="D16" s="40"/>
      <c r="E16" s="93" t="s">
        <v>79</v>
      </c>
      <c r="F16" s="42"/>
      <c r="G16" s="91"/>
      <c r="H16" s="87"/>
      <c r="I16" s="88" t="s">
        <v>37</v>
      </c>
      <c r="J16" s="88" t="s">
        <v>42</v>
      </c>
      <c r="K16" s="88" t="s">
        <v>88</v>
      </c>
      <c r="L16" s="90" t="s">
        <v>44</v>
      </c>
      <c r="M16" s="91"/>
      <c r="N16" s="91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</row>
    <row r="17" ht="13.5" customHeight="1">
      <c r="A17" s="76"/>
      <c r="B17" s="39"/>
      <c r="C17" s="40"/>
      <c r="D17" s="40"/>
      <c r="E17" s="94"/>
      <c r="F17" s="42"/>
      <c r="G17" s="91"/>
      <c r="H17" s="39"/>
      <c r="I17" s="40"/>
      <c r="J17" s="40"/>
      <c r="K17" s="40"/>
      <c r="L17" s="42"/>
      <c r="M17" s="91"/>
      <c r="N17" s="91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</row>
    <row r="18" ht="13.5" customHeight="1">
      <c r="A18" s="76"/>
      <c r="B18" s="44"/>
      <c r="C18" s="45"/>
      <c r="D18" s="45"/>
      <c r="E18" s="95" t="s">
        <v>45</v>
      </c>
      <c r="F18" s="47"/>
      <c r="G18" s="91"/>
      <c r="H18" s="39"/>
      <c r="I18" s="40"/>
      <c r="J18" s="40"/>
      <c r="K18" s="40"/>
      <c r="L18" s="42"/>
      <c r="M18" s="91"/>
      <c r="N18" s="91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</row>
    <row r="19" ht="18.75" customHeight="1">
      <c r="A19" s="76"/>
      <c r="B19" s="98">
        <v>1.0</v>
      </c>
      <c r="C19" s="99" t="s">
        <v>46</v>
      </c>
      <c r="D19" s="100">
        <f t="shared" ref="D19:E19" si="1">D20+D21</f>
        <v>2658842</v>
      </c>
      <c r="E19" s="100">
        <f t="shared" si="1"/>
        <v>0</v>
      </c>
      <c r="F19" s="101">
        <f t="shared" ref="F19:F31" si="2">+D19+E19</f>
        <v>2658842</v>
      </c>
      <c r="G19" s="102"/>
      <c r="H19" s="98">
        <v>1.0</v>
      </c>
      <c r="I19" s="99" t="s">
        <v>46</v>
      </c>
      <c r="J19" s="103">
        <f t="shared" ref="J19:J24" si="3">F19</f>
        <v>2658842</v>
      </c>
      <c r="K19" s="103">
        <f>K20+K21</f>
        <v>2658842</v>
      </c>
      <c r="L19" s="104">
        <f t="shared" ref="L19:L20" si="4">K19/J19</f>
        <v>1</v>
      </c>
      <c r="M19" s="105"/>
      <c r="N19" s="114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</row>
    <row r="20" ht="27.0" customHeight="1">
      <c r="A20" s="76"/>
      <c r="B20" s="106" t="s">
        <v>47</v>
      </c>
      <c r="C20" s="107" t="s">
        <v>48</v>
      </c>
      <c r="D20" s="85">
        <v>2658842.0</v>
      </c>
      <c r="E20" s="85">
        <v>0.0</v>
      </c>
      <c r="F20" s="108">
        <f t="shared" si="2"/>
        <v>2658842</v>
      </c>
      <c r="G20" s="109"/>
      <c r="H20" s="106" t="s">
        <v>47</v>
      </c>
      <c r="I20" s="107" t="s">
        <v>48</v>
      </c>
      <c r="J20" s="110">
        <f t="shared" si="3"/>
        <v>2658842</v>
      </c>
      <c r="K20" s="110">
        <f>J20</f>
        <v>2658842</v>
      </c>
      <c r="L20" s="111">
        <f t="shared" si="4"/>
        <v>1</v>
      </c>
      <c r="M20" s="112"/>
      <c r="N20" s="113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</row>
    <row r="21" ht="27.0" customHeight="1">
      <c r="A21" s="76"/>
      <c r="B21" s="106" t="s">
        <v>49</v>
      </c>
      <c r="C21" s="107" t="s">
        <v>50</v>
      </c>
      <c r="D21" s="85">
        <v>0.0</v>
      </c>
      <c r="E21" s="85">
        <v>0.0</v>
      </c>
      <c r="F21" s="108">
        <f t="shared" si="2"/>
        <v>0</v>
      </c>
      <c r="G21" s="113"/>
      <c r="H21" s="106" t="s">
        <v>49</v>
      </c>
      <c r="I21" s="107" t="s">
        <v>50</v>
      </c>
      <c r="J21" s="110">
        <f t="shared" si="3"/>
        <v>0</v>
      </c>
      <c r="K21" s="110">
        <v>0.0</v>
      </c>
      <c r="L21" s="111"/>
      <c r="M21" s="112"/>
      <c r="N21" s="113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</row>
    <row r="22" ht="18.75" customHeight="1">
      <c r="A22" s="76"/>
      <c r="B22" s="98">
        <v>2.0</v>
      </c>
      <c r="C22" s="99" t="s">
        <v>51</v>
      </c>
      <c r="D22" s="100">
        <f t="shared" ref="D22:E22" si="5">D23+D24+D25</f>
        <v>2658841.814</v>
      </c>
      <c r="E22" s="100">
        <f t="shared" si="5"/>
        <v>0</v>
      </c>
      <c r="F22" s="101">
        <f t="shared" si="2"/>
        <v>2658841.814</v>
      </c>
      <c r="G22" s="114"/>
      <c r="H22" s="98">
        <v>2.0</v>
      </c>
      <c r="I22" s="99" t="s">
        <v>51</v>
      </c>
      <c r="J22" s="103">
        <f t="shared" si="3"/>
        <v>2658841.814</v>
      </c>
      <c r="K22" s="103">
        <f>K23+K24+K25</f>
        <v>2640685.451</v>
      </c>
      <c r="L22" s="104">
        <f t="shared" ref="L22:L25" si="6">K22/J22</f>
        <v>0.9931713264</v>
      </c>
      <c r="M22" s="105"/>
      <c r="N22" s="114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</row>
    <row r="23" ht="27.0" customHeight="1">
      <c r="A23" s="76"/>
      <c r="B23" s="106" t="s">
        <v>52</v>
      </c>
      <c r="C23" s="107" t="s">
        <v>53</v>
      </c>
      <c r="D23" s="85">
        <v>894076.0</v>
      </c>
      <c r="E23" s="85">
        <v>0.0</v>
      </c>
      <c r="F23" s="108">
        <f t="shared" si="2"/>
        <v>894076</v>
      </c>
      <c r="G23" s="113"/>
      <c r="H23" s="106" t="s">
        <v>52</v>
      </c>
      <c r="I23" s="107" t="s">
        <v>53</v>
      </c>
      <c r="J23" s="110">
        <f t="shared" si="3"/>
        <v>894076</v>
      </c>
      <c r="K23" s="110">
        <v>876460.797</v>
      </c>
      <c r="L23" s="111">
        <f t="shared" si="6"/>
        <v>0.9802978684</v>
      </c>
      <c r="M23" s="112"/>
      <c r="N23" s="113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</row>
    <row r="24" ht="27.0" customHeight="1">
      <c r="A24" s="76"/>
      <c r="B24" s="106" t="s">
        <v>54</v>
      </c>
      <c r="C24" s="107" t="s">
        <v>55</v>
      </c>
      <c r="D24" s="85">
        <v>1756397.37</v>
      </c>
      <c r="E24" s="85">
        <v>0.0</v>
      </c>
      <c r="F24" s="108">
        <f t="shared" si="2"/>
        <v>1756397.37</v>
      </c>
      <c r="G24" s="113"/>
      <c r="H24" s="106" t="s">
        <v>54</v>
      </c>
      <c r="I24" s="107" t="s">
        <v>55</v>
      </c>
      <c r="J24" s="110">
        <f t="shared" si="3"/>
        <v>1756397.37</v>
      </c>
      <c r="K24" s="110">
        <f>1764224.654-K29</f>
        <v>1755856.654</v>
      </c>
      <c r="L24" s="111">
        <f t="shared" si="6"/>
        <v>0.9996921448</v>
      </c>
      <c r="M24" s="112"/>
      <c r="N24" s="113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</row>
    <row r="25" ht="27.0" customHeight="1">
      <c r="A25" s="76"/>
      <c r="B25" s="106" t="s">
        <v>56</v>
      </c>
      <c r="C25" s="107" t="s">
        <v>57</v>
      </c>
      <c r="D25" s="85">
        <f>SUM(D26:D30)</f>
        <v>8368.444</v>
      </c>
      <c r="E25" s="85">
        <v>0.0</v>
      </c>
      <c r="F25" s="108">
        <f t="shared" si="2"/>
        <v>8368.444</v>
      </c>
      <c r="G25" s="113"/>
      <c r="H25" s="106" t="s">
        <v>56</v>
      </c>
      <c r="I25" s="107" t="s">
        <v>57</v>
      </c>
      <c r="J25" s="110">
        <f>SUM(J26:J30)</f>
        <v>8368.444</v>
      </c>
      <c r="K25" s="110">
        <v>8368.0</v>
      </c>
      <c r="L25" s="111">
        <f t="shared" si="6"/>
        <v>0.9999469435</v>
      </c>
      <c r="M25" s="112"/>
      <c r="N25" s="113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</row>
    <row r="26" ht="15.75" customHeight="1">
      <c r="A26" s="76"/>
      <c r="B26" s="106"/>
      <c r="C26" s="115" t="s">
        <v>58</v>
      </c>
      <c r="D26" s="85">
        <v>0.0</v>
      </c>
      <c r="E26" s="85">
        <v>0.0</v>
      </c>
      <c r="F26" s="108">
        <f t="shared" si="2"/>
        <v>0</v>
      </c>
      <c r="G26" s="116"/>
      <c r="H26" s="106"/>
      <c r="I26" s="115" t="s">
        <v>58</v>
      </c>
      <c r="J26" s="110">
        <f t="shared" ref="J26:J30" si="7">F26</f>
        <v>0</v>
      </c>
      <c r="K26" s="117">
        <v>0.0</v>
      </c>
      <c r="L26" s="118"/>
      <c r="M26" s="81"/>
      <c r="N26" s="125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</row>
    <row r="27" ht="15.75" customHeight="1">
      <c r="A27" s="76"/>
      <c r="B27" s="106"/>
      <c r="C27" s="115" t="s">
        <v>59</v>
      </c>
      <c r="D27" s="85">
        <v>0.0</v>
      </c>
      <c r="E27" s="85">
        <v>0.0</v>
      </c>
      <c r="F27" s="108">
        <f t="shared" si="2"/>
        <v>0</v>
      </c>
      <c r="G27" s="116"/>
      <c r="H27" s="106"/>
      <c r="I27" s="115" t="s">
        <v>59</v>
      </c>
      <c r="J27" s="110">
        <f t="shared" si="7"/>
        <v>0</v>
      </c>
      <c r="K27" s="110">
        <v>0.0</v>
      </c>
      <c r="L27" s="111"/>
      <c r="M27" s="112"/>
      <c r="N27" s="113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</row>
    <row r="28" ht="15.75" customHeight="1">
      <c r="A28" s="76"/>
      <c r="B28" s="106"/>
      <c r="C28" s="115" t="s">
        <v>60</v>
      </c>
      <c r="D28" s="85">
        <v>0.0</v>
      </c>
      <c r="E28" s="85">
        <v>0.0</v>
      </c>
      <c r="F28" s="108">
        <f t="shared" si="2"/>
        <v>0</v>
      </c>
      <c r="G28" s="116"/>
      <c r="H28" s="106"/>
      <c r="I28" s="115" t="s">
        <v>60</v>
      </c>
      <c r="J28" s="110">
        <f t="shared" si="7"/>
        <v>0</v>
      </c>
      <c r="K28" s="110">
        <v>0.0</v>
      </c>
      <c r="L28" s="111"/>
      <c r="M28" s="112"/>
      <c r="N28" s="113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</row>
    <row r="29" ht="15.75" customHeight="1">
      <c r="A29" s="76"/>
      <c r="B29" s="106"/>
      <c r="C29" s="115" t="s">
        <v>61</v>
      </c>
      <c r="D29" s="85">
        <v>8368.444</v>
      </c>
      <c r="E29" s="85">
        <v>0.0</v>
      </c>
      <c r="F29" s="108">
        <f t="shared" si="2"/>
        <v>8368.444</v>
      </c>
      <c r="G29" s="113"/>
      <c r="H29" s="106"/>
      <c r="I29" s="115" t="s">
        <v>61</v>
      </c>
      <c r="J29" s="110">
        <f t="shared" si="7"/>
        <v>8368.444</v>
      </c>
      <c r="K29" s="110">
        <v>8368.0</v>
      </c>
      <c r="L29" s="111"/>
      <c r="M29" s="112"/>
      <c r="N29" s="113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</row>
    <row r="30" ht="15.75" customHeight="1">
      <c r="A30" s="76"/>
      <c r="B30" s="106"/>
      <c r="C30" s="115" t="s">
        <v>62</v>
      </c>
      <c r="D30" s="85">
        <v>0.0</v>
      </c>
      <c r="E30" s="85">
        <v>0.0</v>
      </c>
      <c r="F30" s="108">
        <f t="shared" si="2"/>
        <v>0</v>
      </c>
      <c r="G30" s="116"/>
      <c r="H30" s="106"/>
      <c r="I30" s="115" t="s">
        <v>62</v>
      </c>
      <c r="J30" s="110">
        <f t="shared" si="7"/>
        <v>0</v>
      </c>
      <c r="K30" s="110">
        <v>0.0</v>
      </c>
      <c r="L30" s="111"/>
      <c r="M30" s="112"/>
      <c r="N30" s="113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</row>
    <row r="31" ht="18.75" customHeight="1">
      <c r="A31" s="76"/>
      <c r="B31" s="119">
        <v>3.0</v>
      </c>
      <c r="C31" s="120" t="s">
        <v>63</v>
      </c>
      <c r="D31" s="121">
        <f t="shared" ref="D31:E31" si="8">D19-D22</f>
        <v>0.1859999998</v>
      </c>
      <c r="E31" s="121">
        <f t="shared" si="8"/>
        <v>0</v>
      </c>
      <c r="F31" s="122">
        <f t="shared" si="2"/>
        <v>0.1859999998</v>
      </c>
      <c r="G31" s="81"/>
      <c r="H31" s="119">
        <v>3.0</v>
      </c>
      <c r="I31" s="120" t="s">
        <v>63</v>
      </c>
      <c r="J31" s="123">
        <f t="shared" ref="J31:K31" si="9">J19-J22</f>
        <v>0.1859999998</v>
      </c>
      <c r="K31" s="123">
        <f t="shared" si="9"/>
        <v>18156.549</v>
      </c>
      <c r="L31" s="124">
        <f>K31/K19</f>
        <v>0.006828743114</v>
      </c>
      <c r="M31" s="112"/>
      <c r="N31" s="113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</row>
    <row r="32" ht="15.7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</row>
    <row r="33" ht="15.75" customHeight="1">
      <c r="A33" s="76"/>
      <c r="B33" s="76" t="s">
        <v>81</v>
      </c>
      <c r="C33" s="76"/>
      <c r="D33" s="76"/>
      <c r="E33" s="76"/>
      <c r="F33" s="76"/>
      <c r="G33" s="76"/>
      <c r="H33" s="8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</row>
  </sheetData>
  <mergeCells count="23">
    <mergeCell ref="B2:L3"/>
    <mergeCell ref="B7:F7"/>
    <mergeCell ref="B8:C8"/>
    <mergeCell ref="E8:F8"/>
    <mergeCell ref="B9:C9"/>
    <mergeCell ref="E9:F9"/>
    <mergeCell ref="E10:F10"/>
    <mergeCell ref="B10:C10"/>
    <mergeCell ref="B11:C11"/>
    <mergeCell ref="E11:F11"/>
    <mergeCell ref="B12:C12"/>
    <mergeCell ref="E12:F12"/>
    <mergeCell ref="B14:F14"/>
    <mergeCell ref="H14:L14"/>
    <mergeCell ref="K16:K18"/>
    <mergeCell ref="L16:L18"/>
    <mergeCell ref="B15:B18"/>
    <mergeCell ref="C15:C18"/>
    <mergeCell ref="D15:D18"/>
    <mergeCell ref="F15:F18"/>
    <mergeCell ref="H16:H18"/>
    <mergeCell ref="I16:I18"/>
    <mergeCell ref="J16:J1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2011-05-18T17:05:02Z</dcterms:created>
  <dc:creator>fmunoz</dc:creator>
</cp:coreProperties>
</file>