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venio 2026" sheetId="1" r:id="rId4"/>
    <sheet state="visible" name="Convenio 2025" sheetId="2" r:id="rId5"/>
    <sheet state="visible" name="Convenio 2024" sheetId="3" r:id="rId6"/>
    <sheet state="visible" name="Convenio 2023" sheetId="4" r:id="rId7"/>
    <sheet state="visible" name="Convenio 2022" sheetId="5" r:id="rId8"/>
  </sheets>
  <definedNames/>
  <calcPr/>
  <extLst>
    <ext uri="GoogleSheetsCustomDataVersion2">
      <go:sheetsCustomData xmlns:go="http://customooxmlschemas.google.com/" r:id="rId9" roundtripDataChecksum="TTtC9uHdWub8q6Sq7pkr2/oCfbWkmfPLeXYTnGxZKCM="/>
    </ext>
  </extLst>
</workbook>
</file>

<file path=xl/sharedStrings.xml><?xml version="1.0" encoding="utf-8"?>
<sst xmlns="http://schemas.openxmlformats.org/spreadsheetml/2006/main" count="278" uniqueCount="98">
  <si>
    <t>Ejecución presupuestaria</t>
  </si>
  <si>
    <t>Presupuesto Asignado e Informes de Ejecución Presupuestaria</t>
  </si>
  <si>
    <t>Fecha de actualización: 13 de agosto de 2026</t>
  </si>
  <si>
    <t>Fecha de actualización: 14 de mayo de 2025</t>
  </si>
  <si>
    <t>Fecha de actualización: 12 de julio de 2024</t>
  </si>
  <si>
    <t>A continuación, se presenta el informe de ejecución presupuestaria para el Convenio de Transferencias año 2026 de Fundación Imagen de Chile con ProChile.</t>
  </si>
  <si>
    <t>A continuación, se presenta el informe de ejecución presupuestaria para el Convenio de Transferencias año 2025 de Fundación Imagen de Chile con ProChile.</t>
  </si>
  <si>
    <t>A continuación, se presenta el informe de ejecución presupuestaria para el Convenio de Transferencias año 2023 de Fundación Imagen de Chile con ProChile.</t>
  </si>
  <si>
    <t xml:space="preserve">Este Convenio tiene fecha de inicio en el mes de abril y termina en marzo de 2025. </t>
  </si>
  <si>
    <t>Fecha de actualización: 15 de abril de 2026</t>
  </si>
  <si>
    <t xml:space="preserve">Este Convenio tiene fecha de inicio el 01 de abril de 2026 y termina el 31 marzo de 2027. </t>
  </si>
  <si>
    <t xml:space="preserve">Este Convenio tiene fecha de inicio en el mes de abril y termina en marzo de 2024. </t>
  </si>
  <si>
    <t>Ley 21.722 de Presupuestos del Sector Público para el año 2024</t>
  </si>
  <si>
    <t>Ley 21.640 de Presupuestos del Sector Público para el año 2024</t>
  </si>
  <si>
    <t>PARTIDA</t>
  </si>
  <si>
    <t>MINISTERIO DE RELACIONES EXTERIORES</t>
  </si>
  <si>
    <t>Año</t>
  </si>
  <si>
    <t>Área</t>
  </si>
  <si>
    <t>Partida</t>
  </si>
  <si>
    <t xml:space="preserve">Este Convenio tiene fecha de inicio el 26 de marzo de 2025 y termina el 31 marzo de 2026. </t>
  </si>
  <si>
    <t>CAPÍTULO</t>
  </si>
  <si>
    <t>Capítulo</t>
  </si>
  <si>
    <t>Programa</t>
  </si>
  <si>
    <t>Subtítulo</t>
  </si>
  <si>
    <t>Item</t>
  </si>
  <si>
    <t>Asignación</t>
  </si>
  <si>
    <t>Subasignación</t>
  </si>
  <si>
    <t>Otras clasificaciones</t>
  </si>
  <si>
    <t>PROGRAMA</t>
  </si>
  <si>
    <t>Nombre clasificación</t>
  </si>
  <si>
    <t>Ley 21.722 de Presupuestos del Sector Público para el año 2025</t>
  </si>
  <si>
    <t>Presupuesto vigente (Miles)</t>
  </si>
  <si>
    <t>Abril (miles)</t>
  </si>
  <si>
    <t>Mayo (miles)</t>
  </si>
  <si>
    <t>Junio (miles)</t>
  </si>
  <si>
    <t>Julio (miles)</t>
  </si>
  <si>
    <t>Agosto (miles)</t>
  </si>
  <si>
    <t>Septiembre (miles)</t>
  </si>
  <si>
    <t>Octubre (miles)</t>
  </si>
  <si>
    <t>Noviembre (miles)</t>
  </si>
  <si>
    <t>Diciembre (miles)</t>
  </si>
  <si>
    <t>Denominaciones</t>
  </si>
  <si>
    <t>Enero (miles)</t>
  </si>
  <si>
    <t>Febrero (miles)</t>
  </si>
  <si>
    <t>Marzo (miles)</t>
  </si>
  <si>
    <t>Acumulado (Miles)</t>
  </si>
  <si>
    <t>Moneda Nacional Miles de $</t>
  </si>
  <si>
    <t>Porcentaje de acumulación</t>
  </si>
  <si>
    <t>Fundación Imagen de Chile</t>
  </si>
  <si>
    <t>No aplica</t>
  </si>
  <si>
    <t>Transferencias corrientes al sector privado</t>
  </si>
  <si>
    <r>
      <rPr>
        <rFont val="Calibri"/>
        <b/>
        <color theme="1"/>
        <sz val="11.0"/>
      </rPr>
      <t>PRESUPUESTO 2023</t>
    </r>
    <r>
      <rPr>
        <rFont val="Calibri"/>
        <color theme="1"/>
        <sz val="11.0"/>
      </rPr>
      <t xml:space="preserve">
Moneda Nacional - Miles de Pesos - Monto Devengado
</t>
    </r>
  </si>
  <si>
    <r>
      <rPr>
        <rFont val="Calibri"/>
        <b/>
        <color theme="1"/>
        <sz val="11.0"/>
      </rPr>
      <t>PRESUPUESTO 2024</t>
    </r>
    <r>
      <rPr>
        <rFont val="Calibri"/>
        <color theme="1"/>
        <sz val="11.0"/>
      </rPr>
      <t xml:space="preserve">
Moneda Nacional - Miles de Pesos - Monto Devengado
</t>
    </r>
  </si>
  <si>
    <r>
      <rPr>
        <rFont val="Calibri"/>
        <color theme="1"/>
        <sz val="11.0"/>
      </rPr>
      <t xml:space="preserve">INFORME DE EJECUCIÓN </t>
    </r>
    <r>
      <rPr>
        <rFont val="Calibri"/>
        <b/>
        <color theme="1"/>
        <sz val="11.0"/>
        <u/>
      </rPr>
      <t xml:space="preserve">MARZO DE 2024
</t>
    </r>
    <r>
      <rPr>
        <rFont val="Calibri"/>
        <color theme="1"/>
        <sz val="11.0"/>
      </rPr>
      <t>Moneda Nacional - Miles de Pesos - Monto Devengado</t>
    </r>
  </si>
  <si>
    <r>
      <rPr>
        <rFont val="Calibri"/>
        <color theme="1"/>
        <sz val="11.0"/>
      </rPr>
      <t xml:space="preserve">INFORME DE EJECUCIÓN </t>
    </r>
    <r>
      <rPr>
        <rFont val="Calibri"/>
        <b/>
        <color theme="1"/>
        <sz val="11.0"/>
        <u/>
      </rPr>
      <t xml:space="preserve">ABRIL DE 2025
</t>
    </r>
    <r>
      <rPr>
        <rFont val="Calibri"/>
        <color theme="1"/>
        <sz val="11.0"/>
      </rPr>
      <t>Moneda Nacional - Miles de Pesos - Monto Devengado</t>
    </r>
  </si>
  <si>
    <t>Clasificación presupuestaria</t>
  </si>
  <si>
    <t>Presupuesto inicial</t>
  </si>
  <si>
    <t>Modificaciones</t>
  </si>
  <si>
    <t>Presupuesto Final</t>
  </si>
  <si>
    <t>Decreto N° 1196</t>
  </si>
  <si>
    <t xml:space="preserve">Decreto N° </t>
  </si>
  <si>
    <t>Presupuesto Vigente</t>
  </si>
  <si>
    <t>Ejecución  
Mayo - Marzo</t>
  </si>
  <si>
    <t>Ejecución  
Abril - Marzo</t>
  </si>
  <si>
    <t>%
Ejec</t>
  </si>
  <si>
    <t>Enlace a Modificaciones</t>
  </si>
  <si>
    <t>INGRESOS</t>
  </si>
  <si>
    <r>
      <rPr>
        <rFont val="Calibri"/>
        <b/>
        <color theme="1"/>
        <sz val="11.0"/>
      </rPr>
      <t>PRESUPUESTO 2025</t>
    </r>
    <r>
      <rPr>
        <rFont val="Calibri"/>
        <color theme="1"/>
        <sz val="11.0"/>
      </rPr>
      <t xml:space="preserve">
Moneda Nacional - Miles de Pesos - Monto Devengado</t>
    </r>
  </si>
  <si>
    <r>
      <rPr>
        <rFont val="Calibri"/>
        <color theme="1"/>
        <sz val="11.0"/>
      </rPr>
      <t xml:space="preserve">INFORME DE EJECUCIÓN </t>
    </r>
    <r>
      <rPr>
        <rFont val="Calibri"/>
        <b/>
        <color theme="1"/>
        <sz val="11.0"/>
        <u/>
      </rPr>
      <t xml:space="preserve">MARZO DE 2026
</t>
    </r>
    <r>
      <rPr>
        <rFont val="Calibri"/>
        <color theme="1"/>
        <sz val="11.0"/>
      </rPr>
      <t>Moneda Nacional - Miles de Pesos - Monto Devengado</t>
    </r>
  </si>
  <si>
    <t>1.1</t>
  </si>
  <si>
    <t>TRANSFERENCIAS CORRIENTES</t>
  </si>
  <si>
    <t>Res 12 ProChile</t>
  </si>
  <si>
    <t>1.2</t>
  </si>
  <si>
    <t>OTROS INGRESOS CORRIENTES</t>
  </si>
  <si>
    <t>Ejecución  
Marzo-Marzo</t>
  </si>
  <si>
    <t>GASTOS</t>
  </si>
  <si>
    <t>2.1</t>
  </si>
  <si>
    <t>GASTOS EN PERSONAL</t>
  </si>
  <si>
    <t>2.2</t>
  </si>
  <si>
    <t>BIENES Y SERVICIOS DE CONSUMO</t>
  </si>
  <si>
    <t>2.3</t>
  </si>
  <si>
    <t>ADQUISICIÓN DE ACTIVOS NO FINANCIEROS</t>
  </si>
  <si>
    <t>Vehículos</t>
  </si>
  <si>
    <t>Mobiliario y Otros</t>
  </si>
  <si>
    <t>Máquinas y Equipos</t>
  </si>
  <si>
    <t>Equipos Informáticos</t>
  </si>
  <si>
    <t>Programas Informáticos</t>
  </si>
  <si>
    <t>SALDO FINAL DE CAJA</t>
  </si>
  <si>
    <t xml:space="preserve">Nota: Fundación Imagen de Chile ejecuta su presupuesto anual desde mayo a marzo del año siguiente.  </t>
  </si>
  <si>
    <t>Fecha de actualización: 1 de mayo de 2023</t>
  </si>
  <si>
    <t>A continuación, se presenta el informe de ejecución presupuestaria para el Convenio de Transferencias año 2022 de Fundación Imagen de Chile con ProChile.</t>
  </si>
  <si>
    <t xml:space="preserve">Este Convenio tiene fecha de inicio en el mes de abril y termina en marzo de 2023. </t>
  </si>
  <si>
    <t xml:space="preserve">Nota: Fundación Imagen de Chile ejecuta su presupuesto anual desde el 26 de marzo de 2025 al 31 de marzo del año siguiente.  </t>
  </si>
  <si>
    <t>Ley 21.395 de Presupuestos del Sector Público para el año 2022</t>
  </si>
  <si>
    <r>
      <rPr>
        <rFont val="Calibri"/>
        <b/>
        <color rgb="FF000000"/>
        <sz val="11.0"/>
      </rPr>
      <t>PRESUPUESTO 2022</t>
    </r>
    <r>
      <rPr>
        <rFont val="Calibri"/>
        <color theme="1"/>
        <sz val="11.0"/>
      </rPr>
      <t xml:space="preserve">
Moneda Nacional - Miles de Pesos - Monto Devengado
</t>
    </r>
  </si>
  <si>
    <r>
      <rPr>
        <rFont val="Calibri"/>
        <color theme="1"/>
        <sz val="11.0"/>
      </rPr>
      <t>INFORME DE EJECUCIÓN</t>
    </r>
    <r>
      <rPr>
        <rFont val="Calibri"/>
        <b/>
        <color theme="1"/>
        <sz val="11.0"/>
        <u/>
      </rPr>
      <t xml:space="preserve"> MARZO DE 2023
</t>
    </r>
    <r>
      <rPr>
        <rFont val="Calibri"/>
        <color theme="1"/>
        <sz val="11.0"/>
      </rPr>
      <t>Moneda Nacional - Miles de Pesos - Monto Devengado</t>
    </r>
  </si>
  <si>
    <r>
      <rPr>
        <rFont val="Calibri"/>
        <color rgb="FF333333"/>
        <sz val="8.0"/>
      </rPr>
      <t xml:space="preserve">Ejecución  
Abril - </t>
    </r>
    <r>
      <rPr>
        <rFont val="Calibri"/>
        <b/>
        <color rgb="FF333333"/>
        <sz val="8.0"/>
      </rPr>
      <t>Marzo</t>
    </r>
  </si>
  <si>
    <t xml:space="preserve">Nota: Fundación Imagen de Chile ejecuta su presupuesto anual desde abril a marzo del año siguiente.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</si>
</sst>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D/M/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</font>
    <font>
      <b/>
      <sz val="17.0"/>
      <color rgb="FFFFFFFF"/>
      <name val="Calibri"/>
    </font>
    <font/>
    <font>
      <b/>
      <sz val="10.0"/>
      <color rgb="FFFFFFFF"/>
      <name val="Calibri"/>
    </font>
    <font>
      <sz val="8.0"/>
      <color rgb="FF333333"/>
      <name val="Calibri"/>
    </font>
    <font>
      <b/>
      <sz val="11.0"/>
      <color rgb="FFFFFFFF"/>
      <name val="Calibri"/>
    </font>
    <font>
      <sz val="10.0"/>
      <color rgb="FF003366"/>
      <name val="Calibri"/>
    </font>
    <font>
      <b/>
      <sz val="8.0"/>
      <color rgb="FF333333"/>
      <name val="Calibri"/>
    </font>
    <font>
      <u/>
      <sz val="8.0"/>
      <color rgb="FF333333"/>
      <name val="Calibri"/>
    </font>
    <font>
      <u/>
      <sz val="8.0"/>
      <color rgb="FF0000FF"/>
      <name val="Calibri"/>
    </font>
    <font>
      <sz val="7.0"/>
      <color rgb="FF333333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8">
    <border/>
    <border>
      <left/>
      <top/>
    </border>
    <border>
      <top/>
    </border>
    <border>
      <left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vertical="center"/>
    </xf>
    <xf borderId="1" fillId="2" fontId="3" numFmtId="0" xfId="0" applyAlignment="1" applyBorder="1" applyFill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2" fillId="0" fontId="4" numFmtId="0" xfId="0" applyBorder="1" applyFont="1"/>
    <xf borderId="0" fillId="2" fontId="3" numFmtId="0" xfId="0" applyAlignment="1" applyFont="1">
      <alignment horizontal="center" shrinkToFit="0" vertical="center" wrapText="0"/>
    </xf>
    <xf borderId="3" fillId="0" fontId="4" numFmtId="0" xfId="0" applyBorder="1" applyFont="1"/>
    <xf borderId="0" fillId="0" fontId="1" numFmtId="0" xfId="0" applyAlignment="1" applyFont="1">
      <alignment readingOrder="0" shrinkToFit="0" vertical="center" wrapText="0"/>
    </xf>
    <xf borderId="0" fillId="0" fontId="3" numFmtId="0" xfId="0" applyAlignment="1" applyFont="1">
      <alignment shrinkToFit="0" vertical="center" wrapText="0"/>
    </xf>
    <xf borderId="4" fillId="2" fontId="5" numFmtId="0" xfId="0" applyAlignment="1" applyBorder="1" applyFont="1">
      <alignment horizontal="center" shrinkToFit="0" vertical="bottom" wrapText="1"/>
    </xf>
    <xf borderId="5" fillId="0" fontId="4" numFmtId="0" xfId="0" applyBorder="1" applyFont="1"/>
    <xf borderId="6" fillId="0" fontId="4" numFmtId="0" xfId="0" applyBorder="1" applyFont="1"/>
    <xf borderId="7" fillId="0" fontId="6" numFmtId="0" xfId="0" applyAlignment="1" applyBorder="1" applyFont="1">
      <alignment shrinkToFit="0" vertical="bottom" wrapText="1"/>
    </xf>
    <xf borderId="8" fillId="0" fontId="4" numFmtId="0" xfId="0" applyBorder="1" applyFont="1"/>
    <xf borderId="9" fillId="0" fontId="6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horizontal="center" shrinkToFit="0" vertical="center" wrapText="0"/>
    </xf>
    <xf borderId="9" fillId="2" fontId="7" numFmtId="0" xfId="0" applyAlignment="1" applyBorder="1" applyFont="1">
      <alignment horizontal="center" vertical="center"/>
    </xf>
    <xf borderId="9" fillId="2" fontId="7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bottom" wrapText="1"/>
    </xf>
    <xf borderId="4" fillId="2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bottom" wrapText="1"/>
    </xf>
    <xf borderId="7" fillId="0" fontId="9" numFmtId="0" xfId="0" applyAlignment="1" applyBorder="1" applyFont="1">
      <alignment horizontal="center" shrinkToFit="0" vertical="bottom" wrapText="1"/>
    </xf>
    <xf borderId="0" fillId="2" fontId="7" numFmtId="0" xfId="0" applyAlignment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bottom" wrapText="1"/>
    </xf>
    <xf borderId="7" fillId="0" fontId="6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center" shrinkToFit="0" vertical="bottom" wrapText="1"/>
    </xf>
    <xf borderId="9" fillId="0" fontId="6" numFmtId="3" xfId="0" applyAlignment="1" applyBorder="1" applyFont="1" applyNumberFormat="1">
      <alignment horizontal="center" shrinkToFit="0" vertical="bottom" wrapText="1"/>
    </xf>
    <xf borderId="9" fillId="0" fontId="1" numFmtId="3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9" fillId="0" fontId="1" numFmtId="3" xfId="0" applyAlignment="1" applyBorder="1" applyFont="1" applyNumberFormat="1">
      <alignment horizontal="center" readingOrder="0" shrinkToFit="0" vertical="center" wrapText="1"/>
    </xf>
    <xf borderId="11" fillId="0" fontId="4" numFmtId="0" xfId="0" applyBorder="1" applyFont="1"/>
    <xf borderId="12" fillId="0" fontId="4" numFmtId="0" xfId="0" applyBorder="1" applyFont="1"/>
    <xf borderId="0" fillId="0" fontId="1" numFmtId="0" xfId="0" applyAlignment="1" applyFont="1">
      <alignment shrinkToFit="0" vertical="bottom" wrapText="1"/>
    </xf>
    <xf borderId="0" fillId="0" fontId="6" numFmtId="0" xfId="0" applyAlignment="1" applyFont="1">
      <alignment shrinkToFit="0" vertical="center" wrapText="1"/>
    </xf>
    <xf borderId="13" fillId="3" fontId="6" numFmtId="0" xfId="0" applyAlignment="1" applyBorder="1" applyFill="1" applyFont="1">
      <alignment horizontal="center" shrinkToFit="0" vertical="bottom" wrapText="1"/>
    </xf>
    <xf borderId="7" fillId="0" fontId="9" numFmtId="0" xfId="0" applyAlignment="1" applyBorder="1" applyFon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bottom" wrapText="1"/>
    </xf>
    <xf borderId="9" fillId="0" fontId="9" numFmtId="0" xfId="0" applyAlignment="1" applyBorder="1" applyFont="1">
      <alignment horizontal="center" shrinkToFit="0" vertical="center" wrapText="1"/>
    </xf>
    <xf borderId="15" fillId="3" fontId="6" numFmtId="0" xfId="0" applyAlignment="1" applyBorder="1" applyFont="1">
      <alignment horizontal="center" shrinkToFit="0" vertical="bottom" wrapText="1"/>
    </xf>
    <xf borderId="16" fillId="3" fontId="6" numFmtId="0" xfId="0" applyAlignment="1" applyBorder="1" applyFont="1">
      <alignment horizontal="center" shrinkToFit="0" vertical="bottom" wrapText="1"/>
    </xf>
    <xf borderId="9" fillId="0" fontId="1" numFmtId="16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6" numFmtId="0" xfId="0" applyAlignment="1" applyFont="1">
      <alignment horizontal="right" shrinkToFit="0" vertical="center" wrapText="1"/>
    </xf>
    <xf borderId="0" fillId="0" fontId="6" numFmtId="3" xfId="0" applyAlignment="1" applyFont="1" applyNumberFormat="1">
      <alignment shrinkToFit="0" vertical="center" wrapText="1"/>
    </xf>
    <xf borderId="17" fillId="0" fontId="4" numFmtId="0" xfId="0" applyBorder="1" applyFont="1"/>
    <xf borderId="18" fillId="0" fontId="4" numFmtId="0" xfId="0" applyBorder="1" applyFont="1"/>
    <xf borderId="9" fillId="3" fontId="6" numFmtId="0" xfId="0" applyAlignment="1" applyBorder="1" applyFont="1">
      <alignment horizontal="center" shrinkToFit="0" vertical="bottom" wrapText="1"/>
    </xf>
    <xf borderId="19" fillId="0" fontId="4" numFmtId="0" xfId="0" applyBorder="1" applyFont="1"/>
    <xf borderId="7" fillId="0" fontId="6" numFmtId="0" xfId="0" applyAlignment="1" applyBorder="1" applyFont="1">
      <alignment horizontal="center" shrinkToFit="0" vertical="center" wrapText="1"/>
    </xf>
    <xf borderId="9" fillId="3" fontId="6" numFmtId="165" xfId="0" applyAlignment="1" applyBorder="1" applyFont="1" applyNumberFormat="1">
      <alignment horizontal="center" shrinkToFit="0" vertical="bottom" wrapText="1"/>
    </xf>
    <xf borderId="9" fillId="0" fontId="6" numFmtId="3" xfId="0" applyAlignment="1" applyBorder="1" applyFont="1" applyNumberFormat="1">
      <alignment horizontal="center" shrinkToFit="0" vertical="center" wrapText="1"/>
    </xf>
    <xf borderId="0" fillId="0" fontId="6" numFmtId="3" xfId="0" applyAlignment="1" applyFont="1" applyNumberFormat="1">
      <alignment horizontal="right" shrinkToFit="0" vertical="center" wrapText="1"/>
    </xf>
    <xf borderId="20" fillId="0" fontId="4" numFmtId="0" xfId="0" applyBorder="1" applyFont="1"/>
    <xf borderId="21" fillId="0" fontId="4" numFmtId="0" xfId="0" applyBorder="1" applyFont="1"/>
    <xf borderId="9" fillId="3" fontId="10" numFmtId="0" xfId="0" applyAlignment="1" applyBorder="1" applyFont="1">
      <alignment horizontal="center" shrinkToFit="0" vertical="bottom" wrapText="1"/>
    </xf>
    <xf borderId="22" fillId="0" fontId="4" numFmtId="0" xfId="0" applyBorder="1" applyFont="1"/>
    <xf borderId="23" fillId="0" fontId="9" numFmtId="0" xfId="0" applyAlignment="1" applyBorder="1" applyFont="1">
      <alignment horizontal="center" shrinkToFit="0" vertical="bottom" wrapText="1"/>
    </xf>
    <xf borderId="9" fillId="0" fontId="9" numFmtId="0" xfId="0" applyAlignment="1" applyBorder="1" applyFont="1">
      <alignment horizontal="left" shrinkToFit="0" vertical="bottom" wrapText="1"/>
    </xf>
    <xf borderId="9" fillId="0" fontId="9" numFmtId="3" xfId="0" applyAlignment="1" applyBorder="1" applyFont="1" applyNumberFormat="1">
      <alignment horizontal="center" shrinkToFit="0" vertical="bottom" wrapText="1"/>
    </xf>
    <xf borderId="0" fillId="0" fontId="1" numFmtId="0" xfId="0" applyAlignment="1" applyFont="1">
      <alignment shrinkToFit="0" vertical="center" wrapText="1"/>
    </xf>
    <xf borderId="24" fillId="0" fontId="9" numFmtId="3" xfId="0" applyAlignment="1" applyBorder="1" applyFont="1" applyNumberFormat="1">
      <alignment shrinkToFit="0" vertical="bottom" wrapText="1"/>
    </xf>
    <xf borderId="0" fillId="0" fontId="9" numFmtId="3" xfId="0" applyAlignment="1" applyFont="1" applyNumberFormat="1">
      <alignment horizontal="center" shrinkToFit="0" vertical="bottom" wrapText="1"/>
    </xf>
    <xf borderId="9" fillId="0" fontId="9" numFmtId="3" xfId="0" applyAlignment="1" applyBorder="1" applyFont="1" applyNumberFormat="1">
      <alignment shrinkToFit="0" vertical="bottom" wrapText="1"/>
    </xf>
    <xf borderId="13" fillId="3" fontId="6" numFmtId="0" xfId="0" applyAlignment="1" applyBorder="1" applyFon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center" wrapText="1"/>
    </xf>
    <xf borderId="15" fillId="3" fontId="6" numFmtId="0" xfId="0" applyAlignment="1" applyBorder="1" applyFont="1">
      <alignment horizontal="center" shrinkToFit="0" vertical="center" wrapText="1"/>
    </xf>
    <xf borderId="24" fillId="0" fontId="9" numFmtId="9" xfId="0" applyAlignment="1" applyBorder="1" applyFont="1" applyNumberFormat="1">
      <alignment shrinkToFit="0" vertical="bottom" wrapText="1"/>
    </xf>
    <xf borderId="0" fillId="0" fontId="9" numFmtId="3" xfId="0" applyAlignment="1" applyFont="1" applyNumberFormat="1">
      <alignment shrinkToFit="0" vertical="bottom" wrapText="1"/>
    </xf>
    <xf borderId="16" fillId="3" fontId="6" numFmtId="0" xfId="0" applyAlignment="1" applyBorder="1" applyFont="1">
      <alignment horizontal="center" shrinkToFit="0" vertical="center" wrapText="1"/>
    </xf>
    <xf borderId="23" fillId="0" fontId="6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shrinkToFit="0" vertical="center" wrapText="0"/>
    </xf>
    <xf borderId="0" fillId="0" fontId="1" numFmtId="0" xfId="0" applyAlignment="1" applyFont="1">
      <alignment horizontal="center" shrinkToFit="0" vertical="center" wrapText="1"/>
    </xf>
    <xf borderId="9" fillId="0" fontId="6" numFmtId="0" xfId="0" applyAlignment="1" applyBorder="1" applyFont="1">
      <alignment horizontal="left" shrinkToFit="0" vertical="bottom" wrapText="1"/>
    </xf>
    <xf borderId="24" fillId="0" fontId="6" numFmtId="3" xfId="0" applyAlignment="1" applyBorder="1" applyFont="1" applyNumberFormat="1">
      <alignment shrinkToFit="0" vertical="bottom" wrapText="1"/>
    </xf>
    <xf borderId="0" fillId="0" fontId="6" numFmtId="3" xfId="0" applyAlignment="1" applyFont="1" applyNumberFormat="1">
      <alignment horizontal="center" shrinkToFit="0" vertical="bottom" wrapText="1"/>
    </xf>
    <xf borderId="9" fillId="0" fontId="6" numFmtId="3" xfId="0" applyAlignment="1" applyBorder="1" applyFont="1" applyNumberFormat="1">
      <alignment shrinkToFit="0" vertical="bottom" wrapText="1"/>
    </xf>
    <xf borderId="9" fillId="3" fontId="6" numFmtId="0" xfId="0" applyAlignment="1" applyBorder="1" applyFont="1">
      <alignment horizontal="center" shrinkToFit="0" vertical="center" wrapText="1"/>
    </xf>
    <xf borderId="24" fillId="0" fontId="6" numFmtId="9" xfId="0" applyAlignment="1" applyBorder="1" applyFont="1" applyNumberFormat="1">
      <alignment shrinkToFit="0" vertical="bottom" wrapText="1"/>
    </xf>
    <xf borderId="0" fillId="0" fontId="6" numFmtId="3" xfId="0" applyAlignment="1" applyFont="1" applyNumberFormat="1">
      <alignment shrinkToFit="0" vertical="bottom" wrapText="1"/>
    </xf>
    <xf borderId="0" fillId="0" fontId="6" numFmtId="3" xfId="0" applyAlignment="1" applyFont="1" applyNumberFormat="1">
      <alignment horizontal="right" shrinkToFit="0" vertical="bottom" wrapText="1"/>
    </xf>
    <xf borderId="9" fillId="3" fontId="6" numFmtId="165" xfId="0" applyAlignment="1" applyBorder="1" applyFont="1" applyNumberFormat="1">
      <alignment horizontal="center" shrinkToFit="0" vertical="center" wrapText="1"/>
    </xf>
    <xf borderId="0" fillId="0" fontId="9" numFmtId="3" xfId="0" applyAlignment="1" applyFont="1" applyNumberFormat="1">
      <alignment horizontal="right" shrinkToFit="0" vertical="bottom" wrapText="1"/>
    </xf>
    <xf borderId="9" fillId="3" fontId="11" numFmtId="0" xfId="0" applyAlignment="1" applyBorder="1" applyFont="1">
      <alignment horizontal="center" shrinkToFit="0" vertical="center" wrapText="1"/>
    </xf>
    <xf borderId="23" fillId="0" fontId="9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left" shrinkToFit="0" vertical="center" wrapText="1"/>
    </xf>
    <xf borderId="9" fillId="0" fontId="9" numFmtId="3" xfId="0" applyAlignment="1" applyBorder="1" applyFont="1" applyNumberFormat="1">
      <alignment horizontal="right" shrinkToFit="0" vertical="center" wrapText="1"/>
    </xf>
    <xf borderId="9" fillId="0" fontId="9" numFmtId="3" xfId="0" applyAlignment="1" applyBorder="1" applyFont="1" applyNumberFormat="1">
      <alignment horizontal="center" shrinkToFit="0" vertical="center" wrapText="1"/>
    </xf>
    <xf borderId="24" fillId="0" fontId="9" numFmtId="3" xfId="0" applyAlignment="1" applyBorder="1" applyFont="1" applyNumberFormat="1">
      <alignment shrinkToFit="0" vertical="center" wrapText="1"/>
    </xf>
    <xf borderId="0" fillId="0" fontId="9" numFmtId="3" xfId="0" applyAlignment="1" applyFont="1" applyNumberFormat="1">
      <alignment horizontal="center" shrinkToFit="0" vertical="center" wrapText="1"/>
    </xf>
    <xf borderId="9" fillId="0" fontId="9" numFmtId="3" xfId="0" applyAlignment="1" applyBorder="1" applyFont="1" applyNumberFormat="1">
      <alignment shrinkToFit="0" vertical="center" wrapText="1"/>
    </xf>
    <xf borderId="9" fillId="0" fontId="12" numFmtId="0" xfId="0" applyAlignment="1" applyBorder="1" applyFont="1">
      <alignment horizontal="left" shrinkToFit="0" vertical="bottom" wrapText="1"/>
    </xf>
    <xf borderId="0" fillId="0" fontId="6" numFmtId="0" xfId="0" applyAlignment="1" applyFont="1">
      <alignment horizontal="right" shrinkToFit="0" vertical="bottom" wrapText="1"/>
    </xf>
    <xf borderId="24" fillId="0" fontId="9" numFmtId="9" xfId="0" applyAlignment="1" applyBorder="1" applyFont="1" applyNumberFormat="1">
      <alignment shrinkToFit="0" vertical="center" wrapText="1"/>
    </xf>
    <xf borderId="0" fillId="0" fontId="9" numFmtId="3" xfId="0" applyAlignment="1" applyFont="1" applyNumberFormat="1">
      <alignment shrinkToFit="0" vertical="center" wrapText="1"/>
    </xf>
    <xf borderId="23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left" shrinkToFit="0" vertical="center" wrapText="1"/>
    </xf>
    <xf borderId="24" fillId="0" fontId="6" numFmtId="3" xfId="0" applyAlignment="1" applyBorder="1" applyFont="1" applyNumberFormat="1">
      <alignment shrinkToFit="0" vertical="center" wrapText="1"/>
    </xf>
    <xf borderId="9" fillId="0" fontId="6" numFmtId="3" xfId="0" applyAlignment="1" applyBorder="1" applyFont="1" applyNumberFormat="1">
      <alignment horizontal="right" shrinkToFit="0" vertical="center" wrapText="1"/>
    </xf>
    <xf borderId="0" fillId="0" fontId="6" numFmtId="3" xfId="0" applyAlignment="1" applyFont="1" applyNumberFormat="1">
      <alignment horizontal="center" shrinkToFit="0" vertical="center" wrapText="1"/>
    </xf>
    <xf borderId="9" fillId="0" fontId="6" numFmtId="3" xfId="0" applyAlignment="1" applyBorder="1" applyFont="1" applyNumberFormat="1">
      <alignment shrinkToFit="0" vertical="center" wrapText="1"/>
    </xf>
    <xf borderId="24" fillId="0" fontId="6" numFmtId="9" xfId="0" applyAlignment="1" applyBorder="1" applyFont="1" applyNumberFormat="1">
      <alignment shrinkToFit="0" vertical="center" wrapText="1"/>
    </xf>
    <xf borderId="0" fillId="0" fontId="9" numFmtId="3" xfId="0" applyAlignment="1" applyFont="1" applyNumberFormat="1">
      <alignment horizontal="right" shrinkToFit="0" vertical="center" wrapText="1"/>
    </xf>
    <xf borderId="9" fillId="0" fontId="12" numFmtId="0" xfId="0" applyAlignment="1" applyBorder="1" applyFont="1">
      <alignment horizontal="left" shrinkToFit="0" vertical="center" wrapText="1"/>
    </xf>
    <xf borderId="9" fillId="0" fontId="6" numFmtId="0" xfId="0" applyAlignment="1" applyBorder="1" applyFont="1">
      <alignment horizontal="right" shrinkToFit="0" vertical="center" wrapText="1"/>
    </xf>
    <xf borderId="24" fillId="0" fontId="6" numFmtId="9" xfId="0" applyAlignment="1" applyBorder="1" applyFont="1" applyNumberFormat="1">
      <alignment horizontal="right" shrinkToFit="0" vertical="center" wrapText="1"/>
    </xf>
    <xf borderId="25" fillId="0" fontId="9" numFmtId="0" xfId="0" applyAlignment="1" applyBorder="1" applyFont="1">
      <alignment horizontal="center" shrinkToFit="0" vertical="center" wrapText="1"/>
    </xf>
    <xf borderId="26" fillId="0" fontId="9" numFmtId="0" xfId="0" applyAlignment="1" applyBorder="1" applyFont="1">
      <alignment horizontal="left" shrinkToFit="0" vertical="center" wrapText="1"/>
    </xf>
    <xf borderId="26" fillId="0" fontId="9" numFmtId="3" xfId="0" applyAlignment="1" applyBorder="1" applyFont="1" applyNumberFormat="1">
      <alignment horizontal="center" shrinkToFit="0" vertical="center" wrapText="1"/>
    </xf>
    <xf borderId="27" fillId="0" fontId="9" numFmtId="3" xfId="0" applyAlignment="1" applyBorder="1" applyFont="1" applyNumberFormat="1">
      <alignment shrinkToFit="0" vertical="center" wrapText="1"/>
    </xf>
    <xf borderId="26" fillId="0" fontId="9" numFmtId="3" xfId="0" applyAlignment="1" applyBorder="1" applyFont="1" applyNumberFormat="1">
      <alignment shrinkToFit="0" vertical="center" wrapText="1"/>
    </xf>
    <xf borderId="27" fillId="0" fontId="9" numFmtId="9" xfId="0" applyAlignment="1" applyBorder="1" applyFont="1" applyNumberFormat="1">
      <alignment shrinkToFit="0" vertical="center" wrapText="1"/>
    </xf>
    <xf borderId="26" fillId="0" fontId="9" numFmtId="3" xfId="0" applyAlignment="1" applyBorder="1" applyFont="1" applyNumberFormat="1">
      <alignment horizontal="right" shrinkToFit="0" vertical="center" wrapText="1"/>
    </xf>
    <xf borderId="9" fillId="0" fontId="6" numFmtId="0" xfId="0" applyAlignment="1" applyBorder="1" applyFont="1">
      <alignment horizontal="right" shrinkToFit="0" vertical="bottom" wrapText="1"/>
    </xf>
    <xf borderId="24" fillId="0" fontId="6" numFmtId="9" xfId="0" applyAlignment="1" applyBorder="1" applyFont="1" applyNumberFormat="1">
      <alignment horizontal="right" shrinkToFit="0" vertical="bottom" wrapText="1"/>
    </xf>
    <xf borderId="25" fillId="0" fontId="9" numFmtId="0" xfId="0" applyAlignment="1" applyBorder="1" applyFont="1">
      <alignment horizontal="center" shrinkToFit="0" vertical="bottom" wrapText="1"/>
    </xf>
    <xf borderId="26" fillId="0" fontId="9" numFmtId="0" xfId="0" applyAlignment="1" applyBorder="1" applyFont="1">
      <alignment horizontal="left" shrinkToFit="0" vertical="bottom" wrapText="1"/>
    </xf>
    <xf borderId="26" fillId="0" fontId="9" numFmtId="3" xfId="0" applyAlignment="1" applyBorder="1" applyFont="1" applyNumberFormat="1">
      <alignment horizontal="center" shrinkToFit="0" vertical="bottom" wrapText="1"/>
    </xf>
    <xf borderId="27" fillId="0" fontId="9" numFmtId="3" xfId="0" applyAlignment="1" applyBorder="1" applyFont="1" applyNumberFormat="1">
      <alignment shrinkToFit="0" vertical="bottom" wrapText="1"/>
    </xf>
    <xf borderId="26" fillId="0" fontId="9" numFmtId="3" xfId="0" applyAlignment="1" applyBorder="1" applyFont="1" applyNumberFormat="1">
      <alignment shrinkToFit="0" vertical="bottom" wrapText="1"/>
    </xf>
    <xf borderId="27" fillId="0" fontId="9" numFmtId="9" xfId="0" applyAlignment="1" applyBorder="1" applyFont="1" applyNumberFormat="1">
      <alignment shrinkToFit="0" vertical="bottom" wrapText="1"/>
    </xf>
    <xf borderId="0" fillId="0" fontId="6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571500</xdr:colOff>
      <xdr:row>0</xdr:row>
      <xdr:rowOff>0</xdr:rowOff>
    </xdr:from>
    <xdr:ext cx="742950" cy="78105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571500</xdr:colOff>
      <xdr:row>0</xdr:row>
      <xdr:rowOff>0</xdr:rowOff>
    </xdr:from>
    <xdr:ext cx="742950" cy="781050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438150</xdr:colOff>
      <xdr:row>0</xdr:row>
      <xdr:rowOff>0</xdr:rowOff>
    </xdr:from>
    <xdr:ext cx="3209925" cy="8001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Zkkm8G-XnQYGkwr_wcJbT4wynYuiTTqI/view?usp=drive_link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1"/>
      <c r="B2" s="3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3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6"/>
    </row>
    <row r="3">
      <c r="A3" s="1"/>
      <c r="B3" s="7"/>
      <c r="M3" s="7"/>
      <c r="X3" s="6"/>
      <c r="Y3" s="6"/>
      <c r="Z3" s="6"/>
      <c r="AA3" s="6"/>
    </row>
    <row r="4">
      <c r="A4" s="1"/>
      <c r="B4" s="8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1"/>
      <c r="B5" s="1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>
      <c r="A6" s="1"/>
      <c r="B6" s="1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>
      <c r="A8" s="16"/>
      <c r="B8" s="17" t="s">
        <v>16</v>
      </c>
      <c r="C8" s="18" t="s">
        <v>17</v>
      </c>
      <c r="D8" s="18" t="s">
        <v>18</v>
      </c>
      <c r="E8" s="18" t="s">
        <v>21</v>
      </c>
      <c r="F8" s="18" t="s">
        <v>22</v>
      </c>
      <c r="G8" s="18" t="s">
        <v>23</v>
      </c>
      <c r="H8" s="18" t="s">
        <v>24</v>
      </c>
      <c r="I8" s="18" t="s">
        <v>25</v>
      </c>
      <c r="J8" s="18" t="s">
        <v>26</v>
      </c>
      <c r="K8" s="18" t="s">
        <v>27</v>
      </c>
      <c r="L8" s="18" t="s">
        <v>29</v>
      </c>
      <c r="M8" s="18" t="s">
        <v>31</v>
      </c>
      <c r="N8" s="18" t="s">
        <v>32</v>
      </c>
      <c r="O8" s="18" t="s">
        <v>33</v>
      </c>
      <c r="P8" s="18" t="s">
        <v>34</v>
      </c>
      <c r="Q8" s="18" t="s">
        <v>35</v>
      </c>
      <c r="R8" s="18" t="s">
        <v>36</v>
      </c>
      <c r="S8" s="18" t="s">
        <v>37</v>
      </c>
      <c r="T8" s="18" t="s">
        <v>38</v>
      </c>
      <c r="U8" s="18" t="s">
        <v>39</v>
      </c>
      <c r="V8" s="18" t="s">
        <v>40</v>
      </c>
      <c r="W8" s="18" t="s">
        <v>42</v>
      </c>
      <c r="X8" s="18" t="s">
        <v>43</v>
      </c>
      <c r="Y8" s="18" t="s">
        <v>44</v>
      </c>
      <c r="Z8" s="23" t="s">
        <v>45</v>
      </c>
      <c r="AA8" s="23" t="s">
        <v>47</v>
      </c>
    </row>
    <row r="9">
      <c r="A9" s="1"/>
      <c r="B9" s="26">
        <v>2026.0</v>
      </c>
      <c r="C9" s="26" t="s">
        <v>48</v>
      </c>
      <c r="D9" s="26">
        <v>6.0</v>
      </c>
      <c r="E9" s="26">
        <v>7.0</v>
      </c>
      <c r="F9" s="26">
        <v>1.0</v>
      </c>
      <c r="G9" s="26">
        <v>24.0</v>
      </c>
      <c r="H9" s="26">
        <v>3.0</v>
      </c>
      <c r="I9" s="26">
        <v>3.0</v>
      </c>
      <c r="J9" s="26" t="s">
        <v>49</v>
      </c>
      <c r="K9" s="26" t="s">
        <v>49</v>
      </c>
      <c r="L9" s="26" t="s">
        <v>50</v>
      </c>
      <c r="M9" s="30">
        <v>1996934.0</v>
      </c>
      <c r="N9" s="33">
        <v>72780.0</v>
      </c>
      <c r="O9" s="30">
        <v>100085.0</v>
      </c>
      <c r="P9" s="30">
        <v>97479.0</v>
      </c>
      <c r="Q9" s="33">
        <v>104567.0</v>
      </c>
      <c r="R9" s="30"/>
      <c r="S9" s="30"/>
      <c r="T9" s="30"/>
      <c r="U9" s="30"/>
      <c r="V9" s="30"/>
      <c r="W9" s="30"/>
      <c r="X9" s="30"/>
      <c r="Y9" s="30"/>
      <c r="Z9" s="30">
        <f>SUM(N9:Y9)</f>
        <v>374911</v>
      </c>
      <c r="AA9" s="44">
        <f>Z9/M9</f>
        <v>0.1877433105</v>
      </c>
    </row>
    <row r="10">
      <c r="A10" s="1"/>
      <c r="B10" s="47"/>
      <c r="C10" s="4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>
      <c r="A11" s="1"/>
      <c r="B11" s="47"/>
      <c r="C11" s="4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>
      <c r="A12" s="1"/>
      <c r="B12" s="56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>
      <c r="A13" s="1"/>
      <c r="B13" s="47"/>
      <c r="C13" s="4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>
      <c r="A14" s="1"/>
      <c r="B14" s="37"/>
      <c r="C14" s="4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>
      <c r="A15" s="1"/>
      <c r="B15" s="1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>
      <c r="A16" s="1"/>
      <c r="B16" s="1"/>
      <c r="C16" s="64"/>
      <c r="D16" s="1"/>
      <c r="E16" s="1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</sheetData>
  <mergeCells count="2">
    <mergeCell ref="B2:L3"/>
    <mergeCell ref="M2:W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/>
      <c r="B2" s="3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9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/>
      <c r="B3" s="7"/>
      <c r="M3" s="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/>
      <c r="B4" s="1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/>
      <c r="B5" s="1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/>
      <c r="B6" s="1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/>
      <c r="B7" s="20" t="s">
        <v>30</v>
      </c>
      <c r="C7" s="11"/>
      <c r="D7" s="11"/>
      <c r="E7" s="11"/>
      <c r="F7" s="12"/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/>
      <c r="B8" s="25" t="s">
        <v>14</v>
      </c>
      <c r="C8" s="14"/>
      <c r="D8" s="27">
        <v>6.0</v>
      </c>
      <c r="E8" s="25" t="s">
        <v>15</v>
      </c>
      <c r="F8" s="14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/>
      <c r="B9" s="25" t="s">
        <v>20</v>
      </c>
      <c r="C9" s="14"/>
      <c r="D9" s="27">
        <v>7.0</v>
      </c>
      <c r="E9" s="25"/>
      <c r="F9" s="14"/>
      <c r="G9" s="31"/>
      <c r="H9" s="31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/>
      <c r="B10" s="25" t="s">
        <v>28</v>
      </c>
      <c r="C10" s="14"/>
      <c r="D10" s="27">
        <v>1.0</v>
      </c>
      <c r="E10" s="25"/>
      <c r="F10" s="14"/>
      <c r="G10" s="37"/>
      <c r="H10" s="37"/>
      <c r="I10" s="1"/>
      <c r="J10" s="1"/>
      <c r="K10" s="1"/>
      <c r="L10" s="1"/>
      <c r="M10" s="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/>
      <c r="B11" s="39" t="s">
        <v>41</v>
      </c>
      <c r="C11" s="14"/>
      <c r="D11" s="41" t="s">
        <v>46</v>
      </c>
      <c r="E11" s="25"/>
      <c r="F11" s="14"/>
      <c r="G11" s="1"/>
      <c r="H11" s="1"/>
      <c r="I11" s="1"/>
      <c r="J11" s="1"/>
      <c r="K11" s="1"/>
      <c r="L11" s="1"/>
      <c r="M11" s="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/>
      <c r="B12" s="53" t="s">
        <v>48</v>
      </c>
      <c r="C12" s="14"/>
      <c r="D12" s="55">
        <v>2046173.0</v>
      </c>
      <c r="E12" s="25"/>
      <c r="F12" s="14"/>
      <c r="G12" s="1"/>
      <c r="H12" s="1"/>
      <c r="I12" s="1"/>
      <c r="J12" s="1"/>
      <c r="K12" s="1"/>
      <c r="L12" s="1"/>
      <c r="M12" s="1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/>
      <c r="B14" s="32" t="s">
        <v>67</v>
      </c>
      <c r="C14" s="34"/>
      <c r="D14" s="34"/>
      <c r="E14" s="34"/>
      <c r="F14" s="35"/>
      <c r="G14" s="64"/>
      <c r="H14" s="32" t="s">
        <v>68</v>
      </c>
      <c r="I14" s="34"/>
      <c r="J14" s="34"/>
      <c r="K14" s="34"/>
      <c r="L14" s="35"/>
      <c r="M14" s="6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/>
      <c r="B15" s="68"/>
      <c r="C15" s="69" t="s">
        <v>55</v>
      </c>
      <c r="D15" s="69" t="s">
        <v>56</v>
      </c>
      <c r="E15" s="70" t="s">
        <v>57</v>
      </c>
      <c r="F15" s="73" t="s">
        <v>58</v>
      </c>
      <c r="G15" s="75"/>
      <c r="H15" s="76"/>
      <c r="I15" s="76"/>
      <c r="J15" s="76"/>
      <c r="K15" s="76"/>
      <c r="L15" s="75"/>
      <c r="M15" s="75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/>
      <c r="B16" s="49"/>
      <c r="C16" s="50"/>
      <c r="D16" s="50"/>
      <c r="E16" s="81" t="s">
        <v>71</v>
      </c>
      <c r="F16" s="52"/>
      <c r="G16" s="75"/>
      <c r="H16" s="68"/>
      <c r="I16" s="69" t="s">
        <v>55</v>
      </c>
      <c r="J16" s="69" t="s">
        <v>61</v>
      </c>
      <c r="K16" s="69" t="s">
        <v>74</v>
      </c>
      <c r="L16" s="73" t="s">
        <v>64</v>
      </c>
      <c r="M16" s="7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/>
      <c r="B17" s="49"/>
      <c r="C17" s="50"/>
      <c r="D17" s="50"/>
      <c r="E17" s="85"/>
      <c r="F17" s="52"/>
      <c r="G17" s="75"/>
      <c r="H17" s="49"/>
      <c r="I17" s="50"/>
      <c r="J17" s="50"/>
      <c r="K17" s="50"/>
      <c r="L17" s="52"/>
      <c r="M17" s="7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/>
      <c r="B18" s="57"/>
      <c r="C18" s="58"/>
      <c r="D18" s="58"/>
      <c r="E18" s="87" t="s">
        <v>65</v>
      </c>
      <c r="F18" s="60"/>
      <c r="G18" s="75"/>
      <c r="H18" s="49"/>
      <c r="I18" s="50"/>
      <c r="J18" s="50"/>
      <c r="K18" s="50"/>
      <c r="L18" s="52"/>
      <c r="M18" s="75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88">
        <v>1.0</v>
      </c>
      <c r="C19" s="89" t="s">
        <v>66</v>
      </c>
      <c r="D19" s="90">
        <f t="shared" ref="D19:E19" si="1">D20+D21</f>
        <v>2046173</v>
      </c>
      <c r="E19" s="90">
        <f t="shared" si="1"/>
        <v>0</v>
      </c>
      <c r="F19" s="92">
        <f t="shared" ref="F19:F31" si="2">+D19+E19</f>
        <v>2046173</v>
      </c>
      <c r="G19" s="93"/>
      <c r="H19" s="88">
        <v>1.0</v>
      </c>
      <c r="I19" s="89" t="s">
        <v>66</v>
      </c>
      <c r="J19" s="94">
        <f t="shared" ref="J19:J24" si="3">F19</f>
        <v>2046173</v>
      </c>
      <c r="K19" s="94">
        <f>K20+K21</f>
        <v>2046173</v>
      </c>
      <c r="L19" s="97">
        <f t="shared" ref="L19:L20" si="4">K19/J19</f>
        <v>1</v>
      </c>
      <c r="M19" s="9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99" t="s">
        <v>69</v>
      </c>
      <c r="C20" s="100" t="s">
        <v>70</v>
      </c>
      <c r="D20" s="102">
        <v>2046173.0</v>
      </c>
      <c r="E20" s="102">
        <v>0.0</v>
      </c>
      <c r="F20" s="101">
        <f t="shared" si="2"/>
        <v>2046173</v>
      </c>
      <c r="G20" s="103"/>
      <c r="H20" s="99" t="s">
        <v>69</v>
      </c>
      <c r="I20" s="100" t="s">
        <v>70</v>
      </c>
      <c r="J20" s="104">
        <f t="shared" si="3"/>
        <v>2046173</v>
      </c>
      <c r="K20" s="104">
        <f>1432321+613852</f>
        <v>2046173</v>
      </c>
      <c r="L20" s="105">
        <f t="shared" si="4"/>
        <v>1</v>
      </c>
      <c r="M20" s="4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99" t="s">
        <v>72</v>
      </c>
      <c r="C21" s="100" t="s">
        <v>73</v>
      </c>
      <c r="D21" s="102">
        <v>0.0</v>
      </c>
      <c r="E21" s="102">
        <v>0.0</v>
      </c>
      <c r="F21" s="101">
        <f t="shared" si="2"/>
        <v>0</v>
      </c>
      <c r="G21" s="56"/>
      <c r="H21" s="99" t="s">
        <v>72</v>
      </c>
      <c r="I21" s="100" t="s">
        <v>73</v>
      </c>
      <c r="J21" s="104">
        <f t="shared" si="3"/>
        <v>0</v>
      </c>
      <c r="K21" s="104">
        <v>0.0</v>
      </c>
      <c r="L21" s="105">
        <v>0.0</v>
      </c>
      <c r="M21" s="4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88">
        <v>2.0</v>
      </c>
      <c r="C22" s="89" t="s">
        <v>75</v>
      </c>
      <c r="D22" s="90">
        <f t="shared" ref="D22:E22" si="5">D23+D24+D25</f>
        <v>2046173</v>
      </c>
      <c r="E22" s="90">
        <f t="shared" si="5"/>
        <v>0</v>
      </c>
      <c r="F22" s="92">
        <f t="shared" si="2"/>
        <v>2046173</v>
      </c>
      <c r="G22" s="106"/>
      <c r="H22" s="88">
        <v>2.0</v>
      </c>
      <c r="I22" s="89" t="s">
        <v>75</v>
      </c>
      <c r="J22" s="94">
        <f t="shared" si="3"/>
        <v>2046173</v>
      </c>
      <c r="K22" s="94">
        <f>K23+K24+K25</f>
        <v>1936949</v>
      </c>
      <c r="L22" s="97">
        <f t="shared" ref="L22:L25" si="6">K22/J22</f>
        <v>0.9466203493</v>
      </c>
      <c r="M22" s="9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99" t="s">
        <v>76</v>
      </c>
      <c r="C23" s="100" t="s">
        <v>77</v>
      </c>
      <c r="D23" s="102">
        <v>969644.0</v>
      </c>
      <c r="E23" s="102">
        <v>0.0</v>
      </c>
      <c r="F23" s="101">
        <f t="shared" si="2"/>
        <v>969644</v>
      </c>
      <c r="G23" s="56"/>
      <c r="H23" s="99" t="s">
        <v>76</v>
      </c>
      <c r="I23" s="100" t="s">
        <v>77</v>
      </c>
      <c r="J23" s="104">
        <f t="shared" si="3"/>
        <v>969644</v>
      </c>
      <c r="K23" s="104">
        <v>937432.0</v>
      </c>
      <c r="L23" s="105">
        <f t="shared" si="6"/>
        <v>0.9667795603</v>
      </c>
      <c r="M23" s="4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99" t="s">
        <v>78</v>
      </c>
      <c r="C24" s="100" t="s">
        <v>79</v>
      </c>
      <c r="D24" s="102">
        <f>D19-D23-D25</f>
        <v>1070529</v>
      </c>
      <c r="E24" s="102">
        <v>0.0</v>
      </c>
      <c r="F24" s="101">
        <f t="shared" si="2"/>
        <v>1070529</v>
      </c>
      <c r="G24" s="56"/>
      <c r="H24" s="99" t="s">
        <v>78</v>
      </c>
      <c r="I24" s="100" t="s">
        <v>79</v>
      </c>
      <c r="J24" s="104">
        <f t="shared" si="3"/>
        <v>1070529</v>
      </c>
      <c r="K24" s="104">
        <f>999517-K25</f>
        <v>994981</v>
      </c>
      <c r="L24" s="105">
        <f t="shared" si="6"/>
        <v>0.9294292822</v>
      </c>
      <c r="M24" s="4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99" t="s">
        <v>80</v>
      </c>
      <c r="C25" s="100" t="s">
        <v>81</v>
      </c>
      <c r="D25" s="102">
        <v>6000.0</v>
      </c>
      <c r="E25" s="102">
        <v>0.0</v>
      </c>
      <c r="F25" s="101">
        <f t="shared" si="2"/>
        <v>6000</v>
      </c>
      <c r="G25" s="56"/>
      <c r="H25" s="99" t="s">
        <v>80</v>
      </c>
      <c r="I25" s="100" t="s">
        <v>81</v>
      </c>
      <c r="J25" s="104">
        <v>6000.0</v>
      </c>
      <c r="K25" s="104">
        <f>SUM(K26:K30)</f>
        <v>4536</v>
      </c>
      <c r="L25" s="105">
        <f t="shared" si="6"/>
        <v>0.756</v>
      </c>
      <c r="M25" s="4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99"/>
      <c r="C26" s="107" t="s">
        <v>82</v>
      </c>
      <c r="D26" s="102">
        <v>0.0</v>
      </c>
      <c r="E26" s="102">
        <v>0.0</v>
      </c>
      <c r="F26" s="101">
        <f t="shared" si="2"/>
        <v>0</v>
      </c>
      <c r="G26" s="47"/>
      <c r="H26" s="99"/>
      <c r="I26" s="107" t="s">
        <v>82</v>
      </c>
      <c r="J26" s="104">
        <f t="shared" ref="J26:J31" si="7">F26</f>
        <v>0</v>
      </c>
      <c r="K26" s="108">
        <v>0.0</v>
      </c>
      <c r="L26" s="109"/>
      <c r="M26" s="3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99"/>
      <c r="C27" s="107" t="s">
        <v>83</v>
      </c>
      <c r="D27" s="102">
        <v>0.0</v>
      </c>
      <c r="E27" s="102">
        <v>0.0</v>
      </c>
      <c r="F27" s="101">
        <f t="shared" si="2"/>
        <v>0</v>
      </c>
      <c r="G27" s="47"/>
      <c r="H27" s="99"/>
      <c r="I27" s="107" t="s">
        <v>83</v>
      </c>
      <c r="J27" s="104">
        <f t="shared" si="7"/>
        <v>0</v>
      </c>
      <c r="K27" s="104">
        <v>0.0</v>
      </c>
      <c r="L27" s="105"/>
      <c r="M27" s="4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99"/>
      <c r="C28" s="107" t="s">
        <v>84</v>
      </c>
      <c r="D28" s="102">
        <v>0.0</v>
      </c>
      <c r="E28" s="102">
        <v>0.0</v>
      </c>
      <c r="F28" s="101">
        <f t="shared" si="2"/>
        <v>0</v>
      </c>
      <c r="G28" s="47"/>
      <c r="H28" s="99"/>
      <c r="I28" s="107" t="s">
        <v>84</v>
      </c>
      <c r="J28" s="104">
        <f t="shared" si="7"/>
        <v>0</v>
      </c>
      <c r="K28" s="104">
        <v>0.0</v>
      </c>
      <c r="L28" s="105"/>
      <c r="M28" s="4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99"/>
      <c r="C29" s="107" t="s">
        <v>85</v>
      </c>
      <c r="D29" s="102">
        <v>0.0</v>
      </c>
      <c r="E29" s="102">
        <v>0.0</v>
      </c>
      <c r="F29" s="101">
        <f t="shared" si="2"/>
        <v>0</v>
      </c>
      <c r="G29" s="56"/>
      <c r="H29" s="99"/>
      <c r="I29" s="107" t="s">
        <v>85</v>
      </c>
      <c r="J29" s="104">
        <f t="shared" si="7"/>
        <v>0</v>
      </c>
      <c r="K29" s="104">
        <v>4536.0</v>
      </c>
      <c r="L29" s="105"/>
      <c r="M29" s="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99"/>
      <c r="C30" s="107" t="s">
        <v>86</v>
      </c>
      <c r="D30" s="102">
        <v>0.0</v>
      </c>
      <c r="E30" s="102">
        <v>0.0</v>
      </c>
      <c r="F30" s="101">
        <f t="shared" si="2"/>
        <v>0</v>
      </c>
      <c r="G30" s="47"/>
      <c r="H30" s="99"/>
      <c r="I30" s="107" t="s">
        <v>86</v>
      </c>
      <c r="J30" s="104">
        <f t="shared" si="7"/>
        <v>0</v>
      </c>
      <c r="K30" s="104">
        <v>0.0</v>
      </c>
      <c r="L30" s="105"/>
      <c r="M30" s="4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110">
        <v>3.0</v>
      </c>
      <c r="C31" s="111" t="s">
        <v>87</v>
      </c>
      <c r="D31" s="116">
        <f t="shared" ref="D31:E31" si="8">D19-D22</f>
        <v>0</v>
      </c>
      <c r="E31" s="116">
        <f t="shared" si="8"/>
        <v>0</v>
      </c>
      <c r="F31" s="113">
        <f t="shared" si="2"/>
        <v>0</v>
      </c>
      <c r="G31" s="37"/>
      <c r="H31" s="110">
        <v>3.0</v>
      </c>
      <c r="I31" s="111" t="s">
        <v>87</v>
      </c>
      <c r="J31" s="114">
        <f t="shared" si="7"/>
        <v>0</v>
      </c>
      <c r="K31" s="114">
        <f>K19-K22</f>
        <v>109224</v>
      </c>
      <c r="L31" s="115">
        <f>K31/K19</f>
        <v>0.05337965069</v>
      </c>
      <c r="M31" s="4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1" t="s">
        <v>92</v>
      </c>
      <c r="C33" s="1"/>
      <c r="D33" s="1"/>
      <c r="E33" s="1"/>
      <c r="F33" s="1"/>
      <c r="G33" s="1"/>
      <c r="H33" s="64"/>
      <c r="I33" s="1"/>
      <c r="J33" s="1"/>
      <c r="K33" s="1"/>
      <c r="L33" s="1"/>
      <c r="M33" s="1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hyperlinks>
    <hyperlink r:id="rId1" ref="E18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6.14"/>
    <col customWidth="1" min="3" max="3" width="20.0"/>
    <col customWidth="1" min="4" max="6" width="16.14"/>
    <col customWidth="1" min="7" max="7" width="10.86"/>
    <col customWidth="1" min="8" max="8" width="6.14"/>
    <col customWidth="1" min="9" max="9" width="23.86"/>
    <col customWidth="1" min="10" max="11" width="15.0"/>
    <col customWidth="1" min="12" max="12" width="5.71"/>
    <col customWidth="1" min="13" max="13" width="10.86"/>
  </cols>
  <sheetData>
    <row r="1" ht="63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>
      <c r="A2" s="4"/>
      <c r="B2" s="3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9"/>
    </row>
    <row r="3">
      <c r="A3" s="4"/>
      <c r="B3" s="7"/>
      <c r="M3" s="9"/>
    </row>
    <row r="4">
      <c r="A4" s="4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>
      <c r="A5" s="4"/>
      <c r="B5" s="4" t="s">
        <v>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>
      <c r="A6" s="4"/>
      <c r="B6" s="4" t="s">
        <v>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>
      <c r="A7" s="4"/>
      <c r="B7" s="10" t="s">
        <v>12</v>
      </c>
      <c r="C7" s="11"/>
      <c r="D7" s="11"/>
      <c r="E7" s="11"/>
      <c r="F7" s="12"/>
      <c r="G7" s="4"/>
      <c r="H7" s="4"/>
      <c r="I7" s="4"/>
      <c r="J7" s="4"/>
      <c r="K7" s="4"/>
      <c r="L7" s="4"/>
      <c r="M7" s="4"/>
    </row>
    <row r="8" ht="16.5" customHeight="1">
      <c r="A8" s="4"/>
      <c r="B8" s="13" t="s">
        <v>14</v>
      </c>
      <c r="C8" s="14"/>
      <c r="D8" s="15">
        <v>6.0</v>
      </c>
      <c r="E8" s="13" t="s">
        <v>15</v>
      </c>
      <c r="F8" s="14"/>
      <c r="G8" s="4"/>
      <c r="H8" s="4"/>
      <c r="I8" s="4"/>
      <c r="J8" s="4"/>
      <c r="K8" s="4"/>
      <c r="L8" s="4"/>
      <c r="M8" s="4"/>
    </row>
    <row r="9" ht="16.5" customHeight="1">
      <c r="A9" s="4"/>
      <c r="B9" s="13" t="s">
        <v>20</v>
      </c>
      <c r="C9" s="14"/>
      <c r="D9" s="15">
        <v>7.0</v>
      </c>
      <c r="E9" s="13"/>
      <c r="F9" s="14"/>
      <c r="G9" s="19"/>
      <c r="H9" s="19"/>
      <c r="I9" s="4"/>
      <c r="J9" s="4"/>
      <c r="K9" s="4"/>
      <c r="L9" s="4"/>
      <c r="M9" s="4"/>
    </row>
    <row r="10" ht="16.5" customHeight="1">
      <c r="A10" s="4"/>
      <c r="B10" s="13" t="s">
        <v>28</v>
      </c>
      <c r="C10" s="14"/>
      <c r="D10" s="15">
        <v>1.0</v>
      </c>
      <c r="E10" s="13"/>
      <c r="F10" s="14"/>
      <c r="G10" s="21"/>
      <c r="H10" s="21"/>
      <c r="I10" s="4"/>
      <c r="J10" s="4"/>
      <c r="K10" s="4"/>
      <c r="L10" s="4"/>
      <c r="M10" s="4"/>
    </row>
    <row r="11" ht="27.0" customHeight="1">
      <c r="A11" s="4"/>
      <c r="B11" s="22" t="s">
        <v>41</v>
      </c>
      <c r="C11" s="14"/>
      <c r="D11" s="24" t="s">
        <v>46</v>
      </c>
      <c r="E11" s="13"/>
      <c r="F11" s="14"/>
      <c r="G11" s="4"/>
      <c r="H11" s="4"/>
      <c r="I11" s="4"/>
      <c r="J11" s="4"/>
      <c r="K11" s="4"/>
      <c r="L11" s="4"/>
      <c r="M11" s="4"/>
    </row>
    <row r="12" ht="16.5" customHeight="1">
      <c r="A12" s="4"/>
      <c r="B12" s="28" t="s">
        <v>48</v>
      </c>
      <c r="C12" s="14"/>
      <c r="D12" s="29">
        <v>1963698.0</v>
      </c>
      <c r="E12" s="13"/>
      <c r="F12" s="14"/>
      <c r="G12" s="4"/>
      <c r="H12" s="4"/>
      <c r="I12" s="4"/>
      <c r="J12" s="4"/>
      <c r="K12" s="4"/>
      <c r="L12" s="4"/>
      <c r="M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ht="42.75" customHeight="1">
      <c r="A14" s="4"/>
      <c r="B14" s="32" t="s">
        <v>52</v>
      </c>
      <c r="C14" s="34"/>
      <c r="D14" s="34"/>
      <c r="E14" s="34"/>
      <c r="F14" s="35"/>
      <c r="G14" s="36"/>
      <c r="H14" s="32" t="s">
        <v>54</v>
      </c>
      <c r="I14" s="34"/>
      <c r="J14" s="34"/>
      <c r="K14" s="34"/>
      <c r="L14" s="35"/>
      <c r="M14" s="36"/>
    </row>
    <row r="15" ht="13.5" customHeight="1">
      <c r="A15" s="4"/>
      <c r="B15" s="38"/>
      <c r="C15" s="40" t="s">
        <v>55</v>
      </c>
      <c r="D15" s="40" t="s">
        <v>56</v>
      </c>
      <c r="E15" s="42" t="s">
        <v>57</v>
      </c>
      <c r="F15" s="43" t="s">
        <v>58</v>
      </c>
      <c r="G15" s="45"/>
      <c r="H15" s="46"/>
      <c r="I15" s="46"/>
      <c r="J15" s="46"/>
      <c r="K15" s="46"/>
      <c r="L15" s="45"/>
      <c r="M15" s="45"/>
    </row>
    <row r="16" ht="13.5" customHeight="1">
      <c r="A16" s="4"/>
      <c r="B16" s="49"/>
      <c r="C16" s="50"/>
      <c r="D16" s="50"/>
      <c r="E16" s="51" t="s">
        <v>59</v>
      </c>
      <c r="F16" s="52"/>
      <c r="G16" s="45"/>
      <c r="H16" s="38"/>
      <c r="I16" s="40" t="s">
        <v>55</v>
      </c>
      <c r="J16" s="40" t="s">
        <v>61</v>
      </c>
      <c r="K16" s="40" t="s">
        <v>62</v>
      </c>
      <c r="L16" s="43" t="s">
        <v>64</v>
      </c>
      <c r="M16" s="45"/>
    </row>
    <row r="17" ht="13.5" customHeight="1">
      <c r="A17" s="4"/>
      <c r="B17" s="49"/>
      <c r="C17" s="50"/>
      <c r="D17" s="50"/>
      <c r="E17" s="54"/>
      <c r="F17" s="52"/>
      <c r="G17" s="45"/>
      <c r="H17" s="49"/>
      <c r="I17" s="50"/>
      <c r="J17" s="50"/>
      <c r="K17" s="50"/>
      <c r="L17" s="52"/>
      <c r="M17" s="45"/>
    </row>
    <row r="18" ht="13.5" customHeight="1">
      <c r="A18" s="4"/>
      <c r="B18" s="57"/>
      <c r="C18" s="58"/>
      <c r="D18" s="58"/>
      <c r="E18" s="59" t="s">
        <v>65</v>
      </c>
      <c r="F18" s="60"/>
      <c r="G18" s="45"/>
      <c r="H18" s="49"/>
      <c r="I18" s="50"/>
      <c r="J18" s="50"/>
      <c r="K18" s="50"/>
      <c r="L18" s="52"/>
      <c r="M18" s="45"/>
    </row>
    <row r="19" ht="18.75" customHeight="1">
      <c r="A19" s="1"/>
      <c r="B19" s="88">
        <v>1.0</v>
      </c>
      <c r="C19" s="89" t="s">
        <v>66</v>
      </c>
      <c r="D19" s="55">
        <f t="shared" ref="D19:E19" si="1">D20+D21</f>
        <v>1963698</v>
      </c>
      <c r="E19" s="91">
        <f t="shared" si="1"/>
        <v>-87191</v>
      </c>
      <c r="F19" s="92">
        <f t="shared" ref="F19:F31" si="2">+D19+E19</f>
        <v>1876507</v>
      </c>
      <c r="G19" s="93"/>
      <c r="H19" s="88">
        <v>1.0</v>
      </c>
      <c r="I19" s="89" t="s">
        <v>66</v>
      </c>
      <c r="J19" s="94">
        <f t="shared" ref="J19:J24" si="3">F19</f>
        <v>1876507</v>
      </c>
      <c r="K19" s="94">
        <f>K20+K21</f>
        <v>1876507</v>
      </c>
      <c r="L19" s="97">
        <f t="shared" ref="L19:L20" si="4">K19/J19</f>
        <v>1</v>
      </c>
      <c r="M19" s="98"/>
    </row>
    <row r="20" ht="27.0" customHeight="1">
      <c r="A20" s="1"/>
      <c r="B20" s="99" t="s">
        <v>69</v>
      </c>
      <c r="C20" s="100" t="s">
        <v>70</v>
      </c>
      <c r="D20" s="55">
        <v>1963698.0</v>
      </c>
      <c r="E20" s="55">
        <v>-87191.0</v>
      </c>
      <c r="F20" s="101">
        <f t="shared" si="2"/>
        <v>1876507</v>
      </c>
      <c r="G20" s="103"/>
      <c r="H20" s="99" t="s">
        <v>69</v>
      </c>
      <c r="I20" s="100" t="s">
        <v>70</v>
      </c>
      <c r="J20" s="104">
        <f t="shared" si="3"/>
        <v>1876507</v>
      </c>
      <c r="K20" s="104">
        <f>J20</f>
        <v>1876507</v>
      </c>
      <c r="L20" s="105">
        <f t="shared" si="4"/>
        <v>1</v>
      </c>
      <c r="M20" s="48"/>
    </row>
    <row r="21" ht="27.0" customHeight="1">
      <c r="A21" s="1"/>
      <c r="B21" s="99" t="s">
        <v>72</v>
      </c>
      <c r="C21" s="100" t="s">
        <v>73</v>
      </c>
      <c r="D21" s="55">
        <v>0.0</v>
      </c>
      <c r="E21" s="55">
        <v>0.0</v>
      </c>
      <c r="F21" s="101">
        <f t="shared" si="2"/>
        <v>0</v>
      </c>
      <c r="G21" s="56"/>
      <c r="H21" s="99" t="s">
        <v>72</v>
      </c>
      <c r="I21" s="100" t="s">
        <v>73</v>
      </c>
      <c r="J21" s="104">
        <f t="shared" si="3"/>
        <v>0</v>
      </c>
      <c r="K21" s="104">
        <v>0.0</v>
      </c>
      <c r="L21" s="105"/>
      <c r="M21" s="48"/>
    </row>
    <row r="22" ht="18.75" customHeight="1">
      <c r="A22" s="1"/>
      <c r="B22" s="88">
        <v>2.0</v>
      </c>
      <c r="C22" s="89" t="s">
        <v>75</v>
      </c>
      <c r="D22" s="91">
        <f>SUM(D23:D25)</f>
        <v>1963698</v>
      </c>
      <c r="E22" s="91">
        <f>E23+E24+E25</f>
        <v>-87191</v>
      </c>
      <c r="F22" s="92">
        <f t="shared" si="2"/>
        <v>1876507</v>
      </c>
      <c r="G22" s="106"/>
      <c r="H22" s="88">
        <v>2.0</v>
      </c>
      <c r="I22" s="89" t="s">
        <v>75</v>
      </c>
      <c r="J22" s="94">
        <f t="shared" si="3"/>
        <v>1876507</v>
      </c>
      <c r="K22" s="94">
        <f>K23+K24+K25</f>
        <v>1772312.978</v>
      </c>
      <c r="L22" s="97">
        <f t="shared" ref="L22:L25" si="5">K22/J22</f>
        <v>0.9444744826</v>
      </c>
      <c r="M22" s="98"/>
    </row>
    <row r="23" ht="27.0" customHeight="1">
      <c r="A23" s="1"/>
      <c r="B23" s="99" t="s">
        <v>76</v>
      </c>
      <c r="C23" s="100" t="s">
        <v>77</v>
      </c>
      <c r="D23" s="55">
        <v>983667.0</v>
      </c>
      <c r="E23" s="55">
        <v>0.0</v>
      </c>
      <c r="F23" s="101">
        <f t="shared" si="2"/>
        <v>983667</v>
      </c>
      <c r="G23" s="56"/>
      <c r="H23" s="99" t="s">
        <v>76</v>
      </c>
      <c r="I23" s="100" t="s">
        <v>77</v>
      </c>
      <c r="J23" s="104">
        <f t="shared" si="3"/>
        <v>983667</v>
      </c>
      <c r="K23" s="104">
        <v>949657.321</v>
      </c>
      <c r="L23" s="105">
        <f t="shared" si="5"/>
        <v>0.9654256176</v>
      </c>
      <c r="M23" s="48"/>
    </row>
    <row r="24" ht="27.0" customHeight="1">
      <c r="A24" s="1"/>
      <c r="B24" s="99" t="s">
        <v>78</v>
      </c>
      <c r="C24" s="100" t="s">
        <v>79</v>
      </c>
      <c r="D24" s="55">
        <f>D19-D23-D25</f>
        <v>972489</v>
      </c>
      <c r="E24" s="55">
        <v>-87191.0</v>
      </c>
      <c r="F24" s="101">
        <f t="shared" si="2"/>
        <v>885298</v>
      </c>
      <c r="G24" s="56"/>
      <c r="H24" s="99" t="s">
        <v>78</v>
      </c>
      <c r="I24" s="100" t="s">
        <v>79</v>
      </c>
      <c r="J24" s="104">
        <f t="shared" si="3"/>
        <v>885298</v>
      </c>
      <c r="K24" s="104">
        <v>815113.657</v>
      </c>
      <c r="L24" s="105">
        <f t="shared" si="5"/>
        <v>0.9207223522</v>
      </c>
      <c r="M24" s="48"/>
    </row>
    <row r="25" ht="27.0" customHeight="1">
      <c r="A25" s="1"/>
      <c r="B25" s="99" t="s">
        <v>80</v>
      </c>
      <c r="C25" s="100" t="s">
        <v>81</v>
      </c>
      <c r="D25" s="55">
        <f t="shared" ref="D25:E25" si="6">SUM(D26:D30)</f>
        <v>7542</v>
      </c>
      <c r="E25" s="55">
        <f t="shared" si="6"/>
        <v>0</v>
      </c>
      <c r="F25" s="101">
        <f t="shared" si="2"/>
        <v>7542</v>
      </c>
      <c r="G25" s="56"/>
      <c r="H25" s="99" t="s">
        <v>80</v>
      </c>
      <c r="I25" s="100" t="s">
        <v>81</v>
      </c>
      <c r="J25" s="104">
        <f t="shared" ref="J25:K25" si="7">SUM(J26:J30)</f>
        <v>7542</v>
      </c>
      <c r="K25" s="104">
        <f t="shared" si="7"/>
        <v>7542</v>
      </c>
      <c r="L25" s="105">
        <f t="shared" si="5"/>
        <v>1</v>
      </c>
      <c r="M25" s="48"/>
    </row>
    <row r="26" ht="15.75" customHeight="1">
      <c r="A26" s="1"/>
      <c r="B26" s="99"/>
      <c r="C26" s="107" t="s">
        <v>82</v>
      </c>
      <c r="D26" s="55">
        <v>0.0</v>
      </c>
      <c r="E26" s="55">
        <v>0.0</v>
      </c>
      <c r="F26" s="101">
        <f t="shared" si="2"/>
        <v>0</v>
      </c>
      <c r="G26" s="47"/>
      <c r="H26" s="99"/>
      <c r="I26" s="107" t="s">
        <v>82</v>
      </c>
      <c r="J26" s="104">
        <f t="shared" ref="J26:J30" si="8">F26</f>
        <v>0</v>
      </c>
      <c r="K26" s="108">
        <v>0.0</v>
      </c>
      <c r="L26" s="109"/>
      <c r="M26" s="37"/>
    </row>
    <row r="27" ht="15.75" customHeight="1">
      <c r="A27" s="1"/>
      <c r="B27" s="99"/>
      <c r="C27" s="107" t="s">
        <v>83</v>
      </c>
      <c r="D27" s="55">
        <v>0.0</v>
      </c>
      <c r="E27" s="55">
        <v>0.0</v>
      </c>
      <c r="F27" s="101">
        <f t="shared" si="2"/>
        <v>0</v>
      </c>
      <c r="G27" s="47"/>
      <c r="H27" s="99"/>
      <c r="I27" s="107" t="s">
        <v>83</v>
      </c>
      <c r="J27" s="104">
        <f t="shared" si="8"/>
        <v>0</v>
      </c>
      <c r="K27" s="104">
        <v>0.0</v>
      </c>
      <c r="L27" s="105"/>
      <c r="M27" s="48"/>
    </row>
    <row r="28" ht="15.75" customHeight="1">
      <c r="A28" s="1"/>
      <c r="B28" s="99"/>
      <c r="C28" s="107" t="s">
        <v>84</v>
      </c>
      <c r="D28" s="55">
        <v>0.0</v>
      </c>
      <c r="E28" s="55">
        <v>0.0</v>
      </c>
      <c r="F28" s="101">
        <f t="shared" si="2"/>
        <v>0</v>
      </c>
      <c r="G28" s="47"/>
      <c r="H28" s="99"/>
      <c r="I28" s="107" t="s">
        <v>84</v>
      </c>
      <c r="J28" s="104">
        <f t="shared" si="8"/>
        <v>0</v>
      </c>
      <c r="K28" s="104">
        <v>0.0</v>
      </c>
      <c r="L28" s="105"/>
      <c r="M28" s="48"/>
    </row>
    <row r="29" ht="15.75" customHeight="1">
      <c r="A29" s="1"/>
      <c r="B29" s="99"/>
      <c r="C29" s="107" t="s">
        <v>85</v>
      </c>
      <c r="D29" s="55">
        <v>7542.0</v>
      </c>
      <c r="E29" s="55">
        <v>0.0</v>
      </c>
      <c r="F29" s="101">
        <f t="shared" si="2"/>
        <v>7542</v>
      </c>
      <c r="G29" s="56"/>
      <c r="H29" s="99"/>
      <c r="I29" s="107" t="s">
        <v>85</v>
      </c>
      <c r="J29" s="104">
        <f t="shared" si="8"/>
        <v>7542</v>
      </c>
      <c r="K29" s="104">
        <v>7542.0</v>
      </c>
      <c r="L29" s="105"/>
      <c r="M29" s="1"/>
    </row>
    <row r="30" ht="15.75" customHeight="1">
      <c r="A30" s="1"/>
      <c r="B30" s="99"/>
      <c r="C30" s="107" t="s">
        <v>86</v>
      </c>
      <c r="D30" s="55">
        <v>0.0</v>
      </c>
      <c r="E30" s="55">
        <v>0.0</v>
      </c>
      <c r="F30" s="101">
        <f t="shared" si="2"/>
        <v>0</v>
      </c>
      <c r="G30" s="47"/>
      <c r="H30" s="99"/>
      <c r="I30" s="107" t="s">
        <v>86</v>
      </c>
      <c r="J30" s="104">
        <f t="shared" si="8"/>
        <v>0</v>
      </c>
      <c r="K30" s="104">
        <v>0.0</v>
      </c>
      <c r="L30" s="105"/>
      <c r="M30" s="48"/>
    </row>
    <row r="31" ht="18.75" customHeight="1">
      <c r="A31" s="1"/>
      <c r="B31" s="110">
        <v>3.0</v>
      </c>
      <c r="C31" s="111" t="s">
        <v>87</v>
      </c>
      <c r="D31" s="112">
        <f t="shared" ref="D31:E31" si="9">D19-D22</f>
        <v>0</v>
      </c>
      <c r="E31" s="112">
        <f t="shared" si="9"/>
        <v>0</v>
      </c>
      <c r="F31" s="113">
        <f t="shared" si="2"/>
        <v>0</v>
      </c>
      <c r="G31" s="37"/>
      <c r="H31" s="110">
        <v>3.0</v>
      </c>
      <c r="I31" s="111" t="s">
        <v>87</v>
      </c>
      <c r="J31" s="114">
        <f t="shared" ref="J31:K31" si="10">J19-J22</f>
        <v>0</v>
      </c>
      <c r="K31" s="114">
        <f t="shared" si="10"/>
        <v>104194.022</v>
      </c>
      <c r="L31" s="115">
        <f>K31/K19</f>
        <v>0.05552551736</v>
      </c>
      <c r="M31" s="48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5.75" customHeight="1">
      <c r="A33" s="4"/>
      <c r="B33" s="4" t="s">
        <v>88</v>
      </c>
      <c r="C33" s="4"/>
      <c r="D33" s="4"/>
      <c r="E33" s="4"/>
      <c r="F33" s="4"/>
      <c r="G33" s="4"/>
      <c r="H33" s="36"/>
      <c r="I33" s="4"/>
      <c r="J33" s="4"/>
      <c r="K33" s="4"/>
      <c r="L33" s="4"/>
      <c r="M33" s="4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6.14"/>
    <col customWidth="1" min="3" max="3" width="20.0"/>
    <col customWidth="1" min="4" max="6" width="16.14"/>
    <col customWidth="1" min="7" max="7" width="10.86"/>
    <col customWidth="1" min="8" max="8" width="6.14"/>
    <col customWidth="1" min="9" max="9" width="20.0"/>
    <col customWidth="1" min="10" max="11" width="15.0"/>
    <col customWidth="1" min="12" max="12" width="5.0"/>
    <col customWidth="1" min="13" max="13" width="10.86"/>
  </cols>
  <sheetData>
    <row r="1" ht="63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>
      <c r="A2" s="4"/>
      <c r="B2" s="3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9"/>
    </row>
    <row r="3">
      <c r="A3" s="4"/>
      <c r="B3" s="7"/>
      <c r="M3" s="9"/>
    </row>
    <row r="4">
      <c r="A4" s="4"/>
      <c r="B4" s="4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>
      <c r="A5" s="4"/>
      <c r="B5" s="4" t="s">
        <v>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>
      <c r="A6" s="4"/>
      <c r="B6" s="4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>
      <c r="A7" s="4"/>
      <c r="B7" s="10" t="s">
        <v>13</v>
      </c>
      <c r="C7" s="11"/>
      <c r="D7" s="11"/>
      <c r="E7" s="11"/>
      <c r="F7" s="12"/>
      <c r="G7" s="4"/>
      <c r="H7" s="4"/>
      <c r="I7" s="4"/>
      <c r="J7" s="4"/>
      <c r="K7" s="4"/>
      <c r="L7" s="4"/>
      <c r="M7" s="4"/>
    </row>
    <row r="8" ht="16.5" customHeight="1">
      <c r="A8" s="4"/>
      <c r="B8" s="13" t="s">
        <v>14</v>
      </c>
      <c r="C8" s="14"/>
      <c r="D8" s="15">
        <v>6.0</v>
      </c>
      <c r="E8" s="13" t="s">
        <v>15</v>
      </c>
      <c r="F8" s="14"/>
      <c r="G8" s="4"/>
      <c r="H8" s="4"/>
      <c r="I8" s="4"/>
      <c r="J8" s="4"/>
      <c r="K8" s="4"/>
      <c r="L8" s="4"/>
      <c r="M8" s="4"/>
    </row>
    <row r="9" ht="16.5" customHeight="1">
      <c r="A9" s="4"/>
      <c r="B9" s="13" t="s">
        <v>20</v>
      </c>
      <c r="C9" s="14"/>
      <c r="D9" s="15">
        <v>7.0</v>
      </c>
      <c r="E9" s="13"/>
      <c r="F9" s="14"/>
      <c r="G9" s="19"/>
      <c r="H9" s="19"/>
      <c r="I9" s="4"/>
      <c r="J9" s="4"/>
      <c r="K9" s="4"/>
      <c r="L9" s="4"/>
      <c r="M9" s="4"/>
    </row>
    <row r="10" ht="16.5" customHeight="1">
      <c r="A10" s="4"/>
      <c r="B10" s="13" t="s">
        <v>28</v>
      </c>
      <c r="C10" s="14"/>
      <c r="D10" s="15">
        <v>1.0</v>
      </c>
      <c r="E10" s="13"/>
      <c r="F10" s="14"/>
      <c r="G10" s="21"/>
      <c r="H10" s="21"/>
      <c r="I10" s="4"/>
      <c r="J10" s="4"/>
      <c r="K10" s="4"/>
      <c r="L10" s="4"/>
      <c r="M10" s="4"/>
    </row>
    <row r="11" ht="27.0" customHeight="1">
      <c r="A11" s="4"/>
      <c r="B11" s="22" t="s">
        <v>41</v>
      </c>
      <c r="C11" s="14"/>
      <c r="D11" s="24" t="s">
        <v>46</v>
      </c>
      <c r="E11" s="13"/>
      <c r="F11" s="14"/>
      <c r="G11" s="4"/>
      <c r="H11" s="4"/>
      <c r="I11" s="4"/>
      <c r="J11" s="4"/>
      <c r="K11" s="4"/>
      <c r="L11" s="4"/>
      <c r="M11" s="4"/>
    </row>
    <row r="12" ht="16.5" customHeight="1">
      <c r="A12" s="4"/>
      <c r="B12" s="28" t="s">
        <v>48</v>
      </c>
      <c r="C12" s="14"/>
      <c r="D12" s="29">
        <v>2289343.0</v>
      </c>
      <c r="E12" s="13"/>
      <c r="F12" s="14"/>
      <c r="G12" s="4"/>
      <c r="H12" s="4"/>
      <c r="I12" s="4"/>
      <c r="J12" s="4"/>
      <c r="K12" s="4"/>
      <c r="L12" s="4"/>
      <c r="M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ht="42.75" customHeight="1">
      <c r="A14" s="4"/>
      <c r="B14" s="32" t="s">
        <v>51</v>
      </c>
      <c r="C14" s="34"/>
      <c r="D14" s="34"/>
      <c r="E14" s="34"/>
      <c r="F14" s="35"/>
      <c r="G14" s="36"/>
      <c r="H14" s="32" t="s">
        <v>53</v>
      </c>
      <c r="I14" s="34"/>
      <c r="J14" s="34"/>
      <c r="K14" s="34"/>
      <c r="L14" s="35"/>
      <c r="M14" s="36"/>
    </row>
    <row r="15" ht="13.5" customHeight="1">
      <c r="A15" s="4"/>
      <c r="B15" s="38"/>
      <c r="C15" s="40" t="s">
        <v>55</v>
      </c>
      <c r="D15" s="40" t="s">
        <v>56</v>
      </c>
      <c r="E15" s="42" t="s">
        <v>57</v>
      </c>
      <c r="F15" s="43" t="s">
        <v>58</v>
      </c>
      <c r="G15" s="45"/>
      <c r="H15" s="46"/>
      <c r="I15" s="46"/>
      <c r="J15" s="46"/>
      <c r="K15" s="46"/>
      <c r="L15" s="45"/>
      <c r="M15" s="45"/>
    </row>
    <row r="16" ht="13.5" customHeight="1">
      <c r="A16" s="4"/>
      <c r="B16" s="49"/>
      <c r="C16" s="50"/>
      <c r="D16" s="50"/>
      <c r="E16" s="51" t="s">
        <v>60</v>
      </c>
      <c r="F16" s="52"/>
      <c r="G16" s="45"/>
      <c r="H16" s="38"/>
      <c r="I16" s="40" t="s">
        <v>55</v>
      </c>
      <c r="J16" s="40" t="s">
        <v>61</v>
      </c>
      <c r="K16" s="40" t="s">
        <v>63</v>
      </c>
      <c r="L16" s="43" t="s">
        <v>64</v>
      </c>
      <c r="M16" s="45"/>
    </row>
    <row r="17" ht="13.5" customHeight="1">
      <c r="A17" s="4"/>
      <c r="B17" s="49"/>
      <c r="C17" s="50"/>
      <c r="D17" s="50"/>
      <c r="E17" s="54"/>
      <c r="F17" s="52"/>
      <c r="G17" s="45"/>
      <c r="H17" s="49"/>
      <c r="I17" s="50"/>
      <c r="J17" s="50"/>
      <c r="K17" s="50"/>
      <c r="L17" s="52"/>
      <c r="M17" s="45"/>
    </row>
    <row r="18" ht="13.5" customHeight="1">
      <c r="A18" s="4"/>
      <c r="B18" s="57"/>
      <c r="C18" s="58"/>
      <c r="D18" s="58"/>
      <c r="E18" s="59" t="s">
        <v>65</v>
      </c>
      <c r="F18" s="60"/>
      <c r="G18" s="45"/>
      <c r="H18" s="49"/>
      <c r="I18" s="50"/>
      <c r="J18" s="50"/>
      <c r="K18" s="50"/>
      <c r="L18" s="52"/>
      <c r="M18" s="45"/>
    </row>
    <row r="19" ht="18.75" customHeight="1">
      <c r="A19" s="4"/>
      <c r="B19" s="61">
        <v>1.0</v>
      </c>
      <c r="C19" s="62" t="s">
        <v>66</v>
      </c>
      <c r="D19" s="63">
        <v>2289343.0</v>
      </c>
      <c r="E19" s="63">
        <f>E20+E21</f>
        <v>0</v>
      </c>
      <c r="F19" s="65">
        <f t="shared" ref="F19:F31" si="1">+D19+E19</f>
        <v>2289343</v>
      </c>
      <c r="G19" s="66"/>
      <c r="H19" s="61">
        <v>1.0</v>
      </c>
      <c r="I19" s="62" t="s">
        <v>66</v>
      </c>
      <c r="J19" s="67">
        <f t="shared" ref="J19:J24" si="2">F19</f>
        <v>2289343</v>
      </c>
      <c r="K19" s="67">
        <f>K20+K21</f>
        <v>2289343</v>
      </c>
      <c r="L19" s="71">
        <f t="shared" ref="L19:L20" si="3">K19/J19</f>
        <v>1</v>
      </c>
      <c r="M19" s="72"/>
    </row>
    <row r="20" ht="27.0" customHeight="1">
      <c r="A20" s="4"/>
      <c r="B20" s="74" t="s">
        <v>69</v>
      </c>
      <c r="C20" s="77" t="s">
        <v>70</v>
      </c>
      <c r="D20" s="29">
        <v>2289343.0</v>
      </c>
      <c r="E20" s="29">
        <v>0.0</v>
      </c>
      <c r="F20" s="78">
        <f t="shared" si="1"/>
        <v>2289343</v>
      </c>
      <c r="G20" s="79"/>
      <c r="H20" s="74" t="s">
        <v>69</v>
      </c>
      <c r="I20" s="77" t="s">
        <v>70</v>
      </c>
      <c r="J20" s="80">
        <f t="shared" si="2"/>
        <v>2289343</v>
      </c>
      <c r="K20" s="80">
        <f>J20</f>
        <v>2289343</v>
      </c>
      <c r="L20" s="82">
        <f t="shared" si="3"/>
        <v>1</v>
      </c>
      <c r="M20" s="83"/>
    </row>
    <row r="21" ht="27.0" customHeight="1">
      <c r="A21" s="4"/>
      <c r="B21" s="74" t="s">
        <v>72</v>
      </c>
      <c r="C21" s="77" t="s">
        <v>73</v>
      </c>
      <c r="D21" s="29">
        <v>0.0</v>
      </c>
      <c r="E21" s="29">
        <v>0.0</v>
      </c>
      <c r="F21" s="78">
        <f t="shared" si="1"/>
        <v>0</v>
      </c>
      <c r="G21" s="84"/>
      <c r="H21" s="74" t="s">
        <v>72</v>
      </c>
      <c r="I21" s="77" t="s">
        <v>73</v>
      </c>
      <c r="J21" s="80">
        <f t="shared" si="2"/>
        <v>0</v>
      </c>
      <c r="K21" s="80">
        <v>0.0</v>
      </c>
      <c r="L21" s="82"/>
      <c r="M21" s="83"/>
    </row>
    <row r="22" ht="18.75" customHeight="1">
      <c r="A22" s="4"/>
      <c r="B22" s="61">
        <v>2.0</v>
      </c>
      <c r="C22" s="62" t="s">
        <v>75</v>
      </c>
      <c r="D22" s="63">
        <f>SUM(D23:D24,D25)</f>
        <v>2272759</v>
      </c>
      <c r="E22" s="63">
        <f>E23+E24+E25</f>
        <v>0</v>
      </c>
      <c r="F22" s="65">
        <f t="shared" si="1"/>
        <v>2272759</v>
      </c>
      <c r="G22" s="86"/>
      <c r="H22" s="61">
        <v>2.0</v>
      </c>
      <c r="I22" s="62" t="s">
        <v>75</v>
      </c>
      <c r="J22" s="67">
        <f t="shared" si="2"/>
        <v>2272759</v>
      </c>
      <c r="K22" s="67">
        <f>K23+K24+K25</f>
        <v>2272759.891</v>
      </c>
      <c r="L22" s="71">
        <f t="shared" ref="L22:L25" si="4">K22/J22</f>
        <v>1.000000392</v>
      </c>
      <c r="M22" s="72"/>
    </row>
    <row r="23" ht="27.0" customHeight="1">
      <c r="A23" s="4"/>
      <c r="B23" s="74" t="s">
        <v>76</v>
      </c>
      <c r="C23" s="77" t="s">
        <v>77</v>
      </c>
      <c r="D23" s="29">
        <v>758928.0</v>
      </c>
      <c r="E23" s="29">
        <v>0.0</v>
      </c>
      <c r="F23" s="78">
        <f t="shared" si="1"/>
        <v>758928</v>
      </c>
      <c r="G23" s="84"/>
      <c r="H23" s="74" t="s">
        <v>76</v>
      </c>
      <c r="I23" s="77" t="s">
        <v>77</v>
      </c>
      <c r="J23" s="80">
        <f t="shared" si="2"/>
        <v>758928</v>
      </c>
      <c r="K23" s="80">
        <v>758928.804</v>
      </c>
      <c r="L23" s="82">
        <f t="shared" si="4"/>
        <v>1.000001059</v>
      </c>
      <c r="M23" s="83"/>
    </row>
    <row r="24" ht="27.0" customHeight="1">
      <c r="A24" s="4"/>
      <c r="B24" s="74" t="s">
        <v>78</v>
      </c>
      <c r="C24" s="77" t="s">
        <v>79</v>
      </c>
      <c r="D24" s="29">
        <f>1513831-D25</f>
        <v>1496848</v>
      </c>
      <c r="E24" s="29">
        <v>0.0</v>
      </c>
      <c r="F24" s="78">
        <f t="shared" si="1"/>
        <v>1496848</v>
      </c>
      <c r="G24" s="84"/>
      <c r="H24" s="74" t="s">
        <v>78</v>
      </c>
      <c r="I24" s="77" t="s">
        <v>79</v>
      </c>
      <c r="J24" s="80">
        <f t="shared" si="2"/>
        <v>1496848</v>
      </c>
      <c r="K24" s="80">
        <f>1513831.087-K25</f>
        <v>1496848.087</v>
      </c>
      <c r="L24" s="82">
        <f t="shared" si="4"/>
        <v>1.000000058</v>
      </c>
      <c r="M24" s="83"/>
    </row>
    <row r="25" ht="27.0" customHeight="1">
      <c r="A25" s="4"/>
      <c r="B25" s="74" t="s">
        <v>80</v>
      </c>
      <c r="C25" s="77" t="s">
        <v>81</v>
      </c>
      <c r="D25" s="29">
        <f>SUM(D26:D30)</f>
        <v>16983</v>
      </c>
      <c r="E25" s="29">
        <v>0.0</v>
      </c>
      <c r="F25" s="78">
        <f t="shared" si="1"/>
        <v>16983</v>
      </c>
      <c r="G25" s="84"/>
      <c r="H25" s="74" t="s">
        <v>80</v>
      </c>
      <c r="I25" s="77" t="s">
        <v>81</v>
      </c>
      <c r="J25" s="80">
        <f>SUM(J26:J30)</f>
        <v>16983</v>
      </c>
      <c r="K25" s="80">
        <v>16983.0</v>
      </c>
      <c r="L25" s="82">
        <f t="shared" si="4"/>
        <v>1</v>
      </c>
      <c r="M25" s="83"/>
    </row>
    <row r="26" ht="15.75" customHeight="1">
      <c r="A26" s="4"/>
      <c r="B26" s="74"/>
      <c r="C26" s="95" t="s">
        <v>82</v>
      </c>
      <c r="D26" s="29">
        <v>0.0</v>
      </c>
      <c r="E26" s="29">
        <v>0.0</v>
      </c>
      <c r="F26" s="78">
        <f t="shared" si="1"/>
        <v>0</v>
      </c>
      <c r="G26" s="96"/>
      <c r="H26" s="74"/>
      <c r="I26" s="95" t="s">
        <v>82</v>
      </c>
      <c r="J26" s="80">
        <f t="shared" ref="J26:J30" si="5">F26</f>
        <v>0</v>
      </c>
      <c r="K26" s="117">
        <v>0.0</v>
      </c>
      <c r="L26" s="118"/>
      <c r="M26" s="21"/>
    </row>
    <row r="27" ht="15.75" customHeight="1">
      <c r="A27" s="4"/>
      <c r="B27" s="74"/>
      <c r="C27" s="95" t="s">
        <v>83</v>
      </c>
      <c r="D27" s="29">
        <v>0.0</v>
      </c>
      <c r="E27" s="29">
        <v>0.0</v>
      </c>
      <c r="F27" s="78">
        <f t="shared" si="1"/>
        <v>0</v>
      </c>
      <c r="G27" s="96"/>
      <c r="H27" s="74"/>
      <c r="I27" s="95" t="s">
        <v>83</v>
      </c>
      <c r="J27" s="80">
        <f t="shared" si="5"/>
        <v>0</v>
      </c>
      <c r="K27" s="80">
        <v>0.0</v>
      </c>
      <c r="L27" s="82"/>
      <c r="M27" s="83"/>
    </row>
    <row r="28" ht="15.75" customHeight="1">
      <c r="A28" s="4"/>
      <c r="B28" s="74"/>
      <c r="C28" s="95" t="s">
        <v>84</v>
      </c>
      <c r="D28" s="29">
        <v>0.0</v>
      </c>
      <c r="E28" s="29">
        <v>0.0</v>
      </c>
      <c r="F28" s="78">
        <f t="shared" si="1"/>
        <v>0</v>
      </c>
      <c r="G28" s="96"/>
      <c r="H28" s="74"/>
      <c r="I28" s="95" t="s">
        <v>84</v>
      </c>
      <c r="J28" s="80">
        <f t="shared" si="5"/>
        <v>0</v>
      </c>
      <c r="K28" s="80">
        <v>0.0</v>
      </c>
      <c r="L28" s="82"/>
      <c r="M28" s="83"/>
    </row>
    <row r="29" ht="15.75" customHeight="1">
      <c r="A29" s="4"/>
      <c r="B29" s="74"/>
      <c r="C29" s="95" t="s">
        <v>85</v>
      </c>
      <c r="D29" s="29">
        <v>16983.0</v>
      </c>
      <c r="E29" s="29">
        <v>0.0</v>
      </c>
      <c r="F29" s="78">
        <f t="shared" si="1"/>
        <v>16983</v>
      </c>
      <c r="G29" s="84"/>
      <c r="H29" s="74"/>
      <c r="I29" s="95" t="s">
        <v>85</v>
      </c>
      <c r="J29" s="80">
        <f t="shared" si="5"/>
        <v>16983</v>
      </c>
      <c r="K29" s="80">
        <v>16983.0</v>
      </c>
      <c r="L29" s="82"/>
      <c r="M29" s="83"/>
    </row>
    <row r="30" ht="15.75" customHeight="1">
      <c r="A30" s="4"/>
      <c r="B30" s="74"/>
      <c r="C30" s="95" t="s">
        <v>86</v>
      </c>
      <c r="D30" s="29">
        <v>0.0</v>
      </c>
      <c r="E30" s="29">
        <v>0.0</v>
      </c>
      <c r="F30" s="78">
        <f t="shared" si="1"/>
        <v>0</v>
      </c>
      <c r="G30" s="96"/>
      <c r="H30" s="74"/>
      <c r="I30" s="95" t="s">
        <v>86</v>
      </c>
      <c r="J30" s="80">
        <f t="shared" si="5"/>
        <v>0</v>
      </c>
      <c r="K30" s="80">
        <v>0.0</v>
      </c>
      <c r="L30" s="82"/>
      <c r="M30" s="83"/>
    </row>
    <row r="31" ht="18.75" customHeight="1">
      <c r="A31" s="4"/>
      <c r="B31" s="119">
        <v>3.0</v>
      </c>
      <c r="C31" s="120" t="s">
        <v>87</v>
      </c>
      <c r="D31" s="121">
        <f t="shared" ref="D31:E31" si="6">D19-D22</f>
        <v>16584</v>
      </c>
      <c r="E31" s="121">
        <f t="shared" si="6"/>
        <v>0</v>
      </c>
      <c r="F31" s="122">
        <f t="shared" si="1"/>
        <v>16584</v>
      </c>
      <c r="G31" s="21"/>
      <c r="H31" s="119">
        <v>3.0</v>
      </c>
      <c r="I31" s="120" t="s">
        <v>87</v>
      </c>
      <c r="J31" s="123">
        <f t="shared" ref="J31:K31" si="7">J19-J22</f>
        <v>16584</v>
      </c>
      <c r="K31" s="123">
        <f t="shared" si="7"/>
        <v>16583.109</v>
      </c>
      <c r="L31" s="124">
        <f>K31/K19</f>
        <v>0.007243610503</v>
      </c>
      <c r="M31" s="83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5.75" customHeight="1">
      <c r="A33" s="4"/>
      <c r="B33" s="4" t="s">
        <v>97</v>
      </c>
      <c r="C33" s="4"/>
      <c r="D33" s="4"/>
      <c r="E33" s="4"/>
      <c r="F33" s="4"/>
      <c r="G33" s="4"/>
      <c r="H33" s="36"/>
      <c r="I33" s="4"/>
      <c r="J33" s="4"/>
      <c r="K33" s="4"/>
      <c r="L33" s="4"/>
      <c r="M33" s="4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6.14"/>
    <col customWidth="1" min="3" max="3" width="20.0"/>
    <col customWidth="1" min="4" max="6" width="16.14"/>
    <col customWidth="1" min="7" max="7" width="10.86"/>
    <col customWidth="1" min="8" max="8" width="6.14"/>
    <col customWidth="1" min="9" max="9" width="20.0"/>
    <col customWidth="1" min="10" max="11" width="15.0"/>
    <col customWidth="1" min="12" max="12" width="5.0"/>
    <col customWidth="1" min="13" max="15" width="10.86"/>
    <col customWidth="1" min="16" max="26" width="10.0"/>
  </cols>
  <sheetData>
    <row r="1" ht="63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4"/>
      <c r="B2" s="3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9"/>
      <c r="N2" s="9"/>
      <c r="O2" s="9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7"/>
      <c r="M3" s="9"/>
      <c r="N3" s="9"/>
      <c r="O3" s="9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 t="s">
        <v>90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 t="s">
        <v>91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10" t="s">
        <v>93</v>
      </c>
      <c r="C7" s="11"/>
      <c r="D7" s="11"/>
      <c r="E7" s="11"/>
      <c r="F7" s="1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6.5" customHeight="1">
      <c r="A8" s="4"/>
      <c r="B8" s="13" t="s">
        <v>14</v>
      </c>
      <c r="C8" s="14"/>
      <c r="D8" s="15">
        <v>6.0</v>
      </c>
      <c r="E8" s="13" t="s">
        <v>15</v>
      </c>
      <c r="F8" s="1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6.5" customHeight="1">
      <c r="A9" s="4"/>
      <c r="B9" s="13" t="s">
        <v>20</v>
      </c>
      <c r="C9" s="14"/>
      <c r="D9" s="15">
        <v>7.0</v>
      </c>
      <c r="E9" s="13"/>
      <c r="F9" s="14"/>
      <c r="G9" s="19"/>
      <c r="H9" s="1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6.5" customHeight="1">
      <c r="A10" s="4"/>
      <c r="B10" s="13" t="s">
        <v>28</v>
      </c>
      <c r="C10" s="14"/>
      <c r="D10" s="15">
        <v>1.0</v>
      </c>
      <c r="E10" s="13"/>
      <c r="F10" s="14"/>
      <c r="G10" s="21"/>
      <c r="H10" s="2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7.0" customHeight="1">
      <c r="A11" s="4"/>
      <c r="B11" s="22" t="s">
        <v>41</v>
      </c>
      <c r="C11" s="14"/>
      <c r="D11" s="24" t="s">
        <v>46</v>
      </c>
      <c r="E11" s="13"/>
      <c r="F11" s="1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6.5" customHeight="1">
      <c r="A12" s="4"/>
      <c r="B12" s="28" t="s">
        <v>48</v>
      </c>
      <c r="C12" s="14"/>
      <c r="D12" s="29">
        <f>F19</f>
        <v>2658842</v>
      </c>
      <c r="E12" s="13"/>
      <c r="F12" s="1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42.75" customHeight="1">
      <c r="A14" s="4"/>
      <c r="B14" s="32" t="s">
        <v>94</v>
      </c>
      <c r="C14" s="34"/>
      <c r="D14" s="34"/>
      <c r="E14" s="34"/>
      <c r="F14" s="35"/>
      <c r="G14" s="36"/>
      <c r="H14" s="32" t="s">
        <v>95</v>
      </c>
      <c r="I14" s="34"/>
      <c r="J14" s="34"/>
      <c r="K14" s="34"/>
      <c r="L14" s="35"/>
      <c r="M14" s="36"/>
      <c r="N14" s="36"/>
      <c r="O14" s="3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4"/>
      <c r="B15" s="38"/>
      <c r="C15" s="40" t="s">
        <v>55</v>
      </c>
      <c r="D15" s="40" t="s">
        <v>56</v>
      </c>
      <c r="E15" s="42" t="s">
        <v>57</v>
      </c>
      <c r="F15" s="43" t="s">
        <v>58</v>
      </c>
      <c r="G15" s="45"/>
      <c r="H15" s="46"/>
      <c r="I15" s="46"/>
      <c r="J15" s="46"/>
      <c r="K15" s="46"/>
      <c r="L15" s="45"/>
      <c r="M15" s="45"/>
      <c r="N15" s="4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4"/>
      <c r="B16" s="49"/>
      <c r="C16" s="50"/>
      <c r="D16" s="50"/>
      <c r="E16" s="51" t="s">
        <v>60</v>
      </c>
      <c r="F16" s="52"/>
      <c r="G16" s="45"/>
      <c r="H16" s="38"/>
      <c r="I16" s="40" t="s">
        <v>55</v>
      </c>
      <c r="J16" s="40" t="s">
        <v>61</v>
      </c>
      <c r="K16" s="40" t="s">
        <v>96</v>
      </c>
      <c r="L16" s="43" t="s">
        <v>64</v>
      </c>
      <c r="M16" s="45"/>
      <c r="N16" s="4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4"/>
      <c r="B17" s="49"/>
      <c r="C17" s="50"/>
      <c r="D17" s="50"/>
      <c r="E17" s="54"/>
      <c r="F17" s="52"/>
      <c r="G17" s="45"/>
      <c r="H17" s="49"/>
      <c r="I17" s="50"/>
      <c r="J17" s="50"/>
      <c r="K17" s="50"/>
      <c r="L17" s="52"/>
      <c r="M17" s="45"/>
      <c r="N17" s="4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57"/>
      <c r="C18" s="58"/>
      <c r="D18" s="58"/>
      <c r="E18" s="59" t="s">
        <v>65</v>
      </c>
      <c r="F18" s="60"/>
      <c r="G18" s="45"/>
      <c r="H18" s="49"/>
      <c r="I18" s="50"/>
      <c r="J18" s="50"/>
      <c r="K18" s="50"/>
      <c r="L18" s="52"/>
      <c r="M18" s="45"/>
      <c r="N18" s="4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75" customHeight="1">
      <c r="A19" s="4"/>
      <c r="B19" s="61">
        <v>1.0</v>
      </c>
      <c r="C19" s="62" t="s">
        <v>66</v>
      </c>
      <c r="D19" s="63">
        <f t="shared" ref="D19:E19" si="1">D20+D21</f>
        <v>2658842</v>
      </c>
      <c r="E19" s="63">
        <f t="shared" si="1"/>
        <v>0</v>
      </c>
      <c r="F19" s="65">
        <f t="shared" ref="F19:F31" si="2">+D19+E19</f>
        <v>2658842</v>
      </c>
      <c r="G19" s="66"/>
      <c r="H19" s="61">
        <v>1.0</v>
      </c>
      <c r="I19" s="62" t="s">
        <v>66</v>
      </c>
      <c r="J19" s="67">
        <f t="shared" ref="J19:J24" si="3">F19</f>
        <v>2658842</v>
      </c>
      <c r="K19" s="67">
        <f>K20+K21</f>
        <v>2658842</v>
      </c>
      <c r="L19" s="71">
        <f t="shared" ref="L19:L20" si="4">K19/J19</f>
        <v>1</v>
      </c>
      <c r="M19" s="72"/>
      <c r="N19" s="8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7.0" customHeight="1">
      <c r="A20" s="4"/>
      <c r="B20" s="74" t="s">
        <v>69</v>
      </c>
      <c r="C20" s="77" t="s">
        <v>70</v>
      </c>
      <c r="D20" s="29">
        <v>2658842.0</v>
      </c>
      <c r="E20" s="29">
        <v>0.0</v>
      </c>
      <c r="F20" s="78">
        <f t="shared" si="2"/>
        <v>2658842</v>
      </c>
      <c r="G20" s="79"/>
      <c r="H20" s="74" t="s">
        <v>69</v>
      </c>
      <c r="I20" s="77" t="s">
        <v>70</v>
      </c>
      <c r="J20" s="80">
        <f t="shared" si="3"/>
        <v>2658842</v>
      </c>
      <c r="K20" s="80">
        <f>J20</f>
        <v>2658842</v>
      </c>
      <c r="L20" s="82">
        <f t="shared" si="4"/>
        <v>1</v>
      </c>
      <c r="M20" s="83"/>
      <c r="N20" s="8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7.0" customHeight="1">
      <c r="A21" s="4"/>
      <c r="B21" s="74" t="s">
        <v>72</v>
      </c>
      <c r="C21" s="77" t="s">
        <v>73</v>
      </c>
      <c r="D21" s="29">
        <v>0.0</v>
      </c>
      <c r="E21" s="29">
        <v>0.0</v>
      </c>
      <c r="F21" s="78">
        <f t="shared" si="2"/>
        <v>0</v>
      </c>
      <c r="G21" s="84"/>
      <c r="H21" s="74" t="s">
        <v>72</v>
      </c>
      <c r="I21" s="77" t="s">
        <v>73</v>
      </c>
      <c r="J21" s="80">
        <f t="shared" si="3"/>
        <v>0</v>
      </c>
      <c r="K21" s="80">
        <v>0.0</v>
      </c>
      <c r="L21" s="82"/>
      <c r="M21" s="83"/>
      <c r="N21" s="8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75" customHeight="1">
      <c r="A22" s="4"/>
      <c r="B22" s="61">
        <v>2.0</v>
      </c>
      <c r="C22" s="62" t="s">
        <v>75</v>
      </c>
      <c r="D22" s="63">
        <f t="shared" ref="D22:E22" si="5">D23+D24+D25</f>
        <v>2658841.814</v>
      </c>
      <c r="E22" s="63">
        <f t="shared" si="5"/>
        <v>0</v>
      </c>
      <c r="F22" s="65">
        <f t="shared" si="2"/>
        <v>2658841.814</v>
      </c>
      <c r="G22" s="86"/>
      <c r="H22" s="61">
        <v>2.0</v>
      </c>
      <c r="I22" s="62" t="s">
        <v>75</v>
      </c>
      <c r="J22" s="67">
        <f t="shared" si="3"/>
        <v>2658841.814</v>
      </c>
      <c r="K22" s="67">
        <f>K23+K24+K25</f>
        <v>2640685.451</v>
      </c>
      <c r="L22" s="71">
        <f t="shared" ref="L22:L25" si="6">K22/J22</f>
        <v>0.9931713264</v>
      </c>
      <c r="M22" s="72"/>
      <c r="N22" s="86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7.0" customHeight="1">
      <c r="A23" s="4"/>
      <c r="B23" s="74" t="s">
        <v>76</v>
      </c>
      <c r="C23" s="77" t="s">
        <v>77</v>
      </c>
      <c r="D23" s="29">
        <v>894076.0</v>
      </c>
      <c r="E23" s="29">
        <v>0.0</v>
      </c>
      <c r="F23" s="78">
        <f t="shared" si="2"/>
        <v>894076</v>
      </c>
      <c r="G23" s="84"/>
      <c r="H23" s="74" t="s">
        <v>76</v>
      </c>
      <c r="I23" s="77" t="s">
        <v>77</v>
      </c>
      <c r="J23" s="80">
        <f t="shared" si="3"/>
        <v>894076</v>
      </c>
      <c r="K23" s="80">
        <v>876460.797</v>
      </c>
      <c r="L23" s="82">
        <f t="shared" si="6"/>
        <v>0.9802978684</v>
      </c>
      <c r="M23" s="83"/>
      <c r="N23" s="8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7.0" customHeight="1">
      <c r="A24" s="4"/>
      <c r="B24" s="74" t="s">
        <v>78</v>
      </c>
      <c r="C24" s="77" t="s">
        <v>79</v>
      </c>
      <c r="D24" s="29">
        <v>1756397.37</v>
      </c>
      <c r="E24" s="29">
        <v>0.0</v>
      </c>
      <c r="F24" s="78">
        <f t="shared" si="2"/>
        <v>1756397.37</v>
      </c>
      <c r="G24" s="84"/>
      <c r="H24" s="74" t="s">
        <v>78</v>
      </c>
      <c r="I24" s="77" t="s">
        <v>79</v>
      </c>
      <c r="J24" s="80">
        <f t="shared" si="3"/>
        <v>1756397.37</v>
      </c>
      <c r="K24" s="80">
        <f>1764224.654-K29</f>
        <v>1755856.654</v>
      </c>
      <c r="L24" s="82">
        <f t="shared" si="6"/>
        <v>0.9996921448</v>
      </c>
      <c r="M24" s="83"/>
      <c r="N24" s="8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7.0" customHeight="1">
      <c r="A25" s="4"/>
      <c r="B25" s="74" t="s">
        <v>80</v>
      </c>
      <c r="C25" s="77" t="s">
        <v>81</v>
      </c>
      <c r="D25" s="29">
        <f>SUM(D26:D30)</f>
        <v>8368.444</v>
      </c>
      <c r="E25" s="29">
        <v>0.0</v>
      </c>
      <c r="F25" s="78">
        <f t="shared" si="2"/>
        <v>8368.444</v>
      </c>
      <c r="G25" s="84"/>
      <c r="H25" s="74" t="s">
        <v>80</v>
      </c>
      <c r="I25" s="77" t="s">
        <v>81</v>
      </c>
      <c r="J25" s="80">
        <f>SUM(J26:J30)</f>
        <v>8368.444</v>
      </c>
      <c r="K25" s="80">
        <v>8368.0</v>
      </c>
      <c r="L25" s="82">
        <f t="shared" si="6"/>
        <v>0.9999469435</v>
      </c>
      <c r="M25" s="83"/>
      <c r="N25" s="8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74"/>
      <c r="C26" s="95" t="s">
        <v>82</v>
      </c>
      <c r="D26" s="29">
        <v>0.0</v>
      </c>
      <c r="E26" s="29">
        <v>0.0</v>
      </c>
      <c r="F26" s="78">
        <f t="shared" si="2"/>
        <v>0</v>
      </c>
      <c r="G26" s="96"/>
      <c r="H26" s="74"/>
      <c r="I26" s="95" t="s">
        <v>82</v>
      </c>
      <c r="J26" s="80">
        <f t="shared" ref="J26:J30" si="7">F26</f>
        <v>0</v>
      </c>
      <c r="K26" s="117">
        <v>0.0</v>
      </c>
      <c r="L26" s="118"/>
      <c r="M26" s="21"/>
      <c r="N26" s="125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74"/>
      <c r="C27" s="95" t="s">
        <v>83</v>
      </c>
      <c r="D27" s="29">
        <v>0.0</v>
      </c>
      <c r="E27" s="29">
        <v>0.0</v>
      </c>
      <c r="F27" s="78">
        <f t="shared" si="2"/>
        <v>0</v>
      </c>
      <c r="G27" s="96"/>
      <c r="H27" s="74"/>
      <c r="I27" s="95" t="s">
        <v>83</v>
      </c>
      <c r="J27" s="80">
        <f t="shared" si="7"/>
        <v>0</v>
      </c>
      <c r="K27" s="80">
        <v>0.0</v>
      </c>
      <c r="L27" s="82"/>
      <c r="M27" s="83"/>
      <c r="N27" s="8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74"/>
      <c r="C28" s="95" t="s">
        <v>84</v>
      </c>
      <c r="D28" s="29">
        <v>0.0</v>
      </c>
      <c r="E28" s="29">
        <v>0.0</v>
      </c>
      <c r="F28" s="78">
        <f t="shared" si="2"/>
        <v>0</v>
      </c>
      <c r="G28" s="96"/>
      <c r="H28" s="74"/>
      <c r="I28" s="95" t="s">
        <v>84</v>
      </c>
      <c r="J28" s="80">
        <f t="shared" si="7"/>
        <v>0</v>
      </c>
      <c r="K28" s="80">
        <v>0.0</v>
      </c>
      <c r="L28" s="82"/>
      <c r="M28" s="83"/>
      <c r="N28" s="8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74"/>
      <c r="C29" s="95" t="s">
        <v>85</v>
      </c>
      <c r="D29" s="29">
        <v>8368.444</v>
      </c>
      <c r="E29" s="29">
        <v>0.0</v>
      </c>
      <c r="F29" s="78">
        <f t="shared" si="2"/>
        <v>8368.444</v>
      </c>
      <c r="G29" s="84"/>
      <c r="H29" s="74"/>
      <c r="I29" s="95" t="s">
        <v>85</v>
      </c>
      <c r="J29" s="80">
        <f t="shared" si="7"/>
        <v>8368.444</v>
      </c>
      <c r="K29" s="80">
        <v>8368.0</v>
      </c>
      <c r="L29" s="82"/>
      <c r="M29" s="83"/>
      <c r="N29" s="8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74"/>
      <c r="C30" s="95" t="s">
        <v>86</v>
      </c>
      <c r="D30" s="29">
        <v>0.0</v>
      </c>
      <c r="E30" s="29">
        <v>0.0</v>
      </c>
      <c r="F30" s="78">
        <f t="shared" si="2"/>
        <v>0</v>
      </c>
      <c r="G30" s="96"/>
      <c r="H30" s="74"/>
      <c r="I30" s="95" t="s">
        <v>86</v>
      </c>
      <c r="J30" s="80">
        <f t="shared" si="7"/>
        <v>0</v>
      </c>
      <c r="K30" s="80">
        <v>0.0</v>
      </c>
      <c r="L30" s="82"/>
      <c r="M30" s="83"/>
      <c r="N30" s="8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75" customHeight="1">
      <c r="A31" s="4"/>
      <c r="B31" s="119">
        <v>3.0</v>
      </c>
      <c r="C31" s="120" t="s">
        <v>87</v>
      </c>
      <c r="D31" s="121">
        <f t="shared" ref="D31:E31" si="8">D19-D22</f>
        <v>0.1859999998</v>
      </c>
      <c r="E31" s="121">
        <f t="shared" si="8"/>
        <v>0</v>
      </c>
      <c r="F31" s="122">
        <f t="shared" si="2"/>
        <v>0.1859999998</v>
      </c>
      <c r="G31" s="21"/>
      <c r="H31" s="119">
        <v>3.0</v>
      </c>
      <c r="I31" s="120" t="s">
        <v>87</v>
      </c>
      <c r="J31" s="123">
        <f t="shared" ref="J31:K31" si="9">J19-J22</f>
        <v>0.1859999998</v>
      </c>
      <c r="K31" s="123">
        <f t="shared" si="9"/>
        <v>18156.549</v>
      </c>
      <c r="L31" s="124">
        <f>K31/K19</f>
        <v>0.006828743114</v>
      </c>
      <c r="M31" s="83"/>
      <c r="N31" s="8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 t="s">
        <v>97</v>
      </c>
      <c r="C33" s="4"/>
      <c r="D33" s="4"/>
      <c r="E33" s="4"/>
      <c r="F33" s="4"/>
      <c r="G33" s="4"/>
      <c r="H33" s="36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</sheetData>
  <mergeCells count="23">
    <mergeCell ref="B2:L3"/>
    <mergeCell ref="B7:F7"/>
    <mergeCell ref="B8:C8"/>
    <mergeCell ref="E8:F8"/>
    <mergeCell ref="B9:C9"/>
    <mergeCell ref="E9:F9"/>
    <mergeCell ref="E10:F10"/>
    <mergeCell ref="B10:C10"/>
    <mergeCell ref="B11:C11"/>
    <mergeCell ref="E11:F11"/>
    <mergeCell ref="B12:C12"/>
    <mergeCell ref="E12:F12"/>
    <mergeCell ref="B14:F14"/>
    <mergeCell ref="H14:L14"/>
    <mergeCell ref="K16:K18"/>
    <mergeCell ref="L16:L18"/>
    <mergeCell ref="B15:B18"/>
    <mergeCell ref="C15:C18"/>
    <mergeCell ref="D15:D18"/>
    <mergeCell ref="F15:F18"/>
    <mergeCell ref="H16:H18"/>
    <mergeCell ref="I16:I18"/>
    <mergeCell ref="J16:J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2011-05-18T17:05:02Z</dcterms:created>
  <dc:creator>fmunoz</dc:creator>
</cp:coreProperties>
</file>